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ESA\2014\Formatos\Nómina\"/>
    </mc:Choice>
  </mc:AlternateContent>
  <bookViews>
    <workbookView xWindow="480" yWindow="375" windowWidth="23355" windowHeight="9570"/>
  </bookViews>
  <sheets>
    <sheet name="Resumen" sheetId="1" r:id="rId1"/>
    <sheet name="AI" sheetId="2" r:id="rId2"/>
    <sheet name="PV" sheetId="3" r:id="rId3"/>
    <sheet name="PP" sheetId="4" r:id="rId4"/>
    <sheet name="HNT" sheetId="6" r:id="rId5"/>
    <sheet name="HE" sheetId="5" r:id="rId6"/>
    <sheet name="RIN" sheetId="7" r:id="rId7"/>
  </sheets>
  <definedNames>
    <definedName name="AINC">AI!$A$2:$M$100</definedName>
    <definedName name="emp">RIN!$C$11:$D$110</definedName>
    <definedName name="festivo">AI!$N$2:$N$100</definedName>
    <definedName name="HE">HE!$A$2:$M$100</definedName>
    <definedName name="HNT">HNT!$A$2:$Q$100</definedName>
    <definedName name="nomi">Resumen!$L$35:$L$38</definedName>
    <definedName name="numnom">RIN!$C$11:$C$110</definedName>
    <definedName name="PP">PP!$A$2:$O$100</definedName>
    <definedName name="PV">PV!$A$2:$P$100</definedName>
    <definedName name="tipo_falta">AI!$B$103:$B$104</definedName>
  </definedNames>
  <calcPr calcId="152511"/>
</workbook>
</file>

<file path=xl/calcChain.xml><?xml version="1.0" encoding="utf-8"?>
<calcChain xmlns="http://schemas.openxmlformats.org/spreadsheetml/2006/main">
  <c r="E12" i="7" l="1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N2" i="5" l="1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K110" i="7"/>
  <c r="J110" i="7"/>
  <c r="I110" i="7"/>
  <c r="H110" i="7"/>
  <c r="G110" i="7"/>
  <c r="F110" i="7"/>
  <c r="K109" i="7"/>
  <c r="J109" i="7"/>
  <c r="I109" i="7"/>
  <c r="H109" i="7"/>
  <c r="G109" i="7"/>
  <c r="F109" i="7"/>
  <c r="K108" i="7"/>
  <c r="J108" i="7"/>
  <c r="I108" i="7"/>
  <c r="H108" i="7"/>
  <c r="G108" i="7"/>
  <c r="F108" i="7"/>
  <c r="K107" i="7"/>
  <c r="J107" i="7"/>
  <c r="I107" i="7"/>
  <c r="H107" i="7"/>
  <c r="G107" i="7"/>
  <c r="F107" i="7"/>
  <c r="K106" i="7"/>
  <c r="J106" i="7"/>
  <c r="I106" i="7"/>
  <c r="H106" i="7"/>
  <c r="G106" i="7"/>
  <c r="F106" i="7"/>
  <c r="K105" i="7"/>
  <c r="J105" i="7"/>
  <c r="I105" i="7"/>
  <c r="H105" i="7"/>
  <c r="G105" i="7"/>
  <c r="F105" i="7"/>
  <c r="K40" i="7"/>
  <c r="J40" i="7"/>
  <c r="I40" i="7"/>
  <c r="H40" i="7"/>
  <c r="G40" i="7"/>
  <c r="F40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8" i="7"/>
  <c r="O109" i="7"/>
  <c r="O110" i="7"/>
  <c r="O11" i="7"/>
  <c r="Q4" i="3"/>
  <c r="Q5" i="3"/>
  <c r="Q6" i="3"/>
  <c r="Q7" i="3"/>
  <c r="Q8" i="3"/>
  <c r="Q9" i="3"/>
  <c r="Q10" i="3"/>
  <c r="Q11" i="3"/>
  <c r="Q12" i="3"/>
  <c r="Q13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P3" i="4"/>
  <c r="P4" i="4"/>
  <c r="P5" i="4"/>
  <c r="P6" i="4"/>
  <c r="P7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2" i="6"/>
  <c r="N3" i="6"/>
  <c r="O3" i="6"/>
  <c r="I3" i="6" s="1"/>
  <c r="N4" i="6"/>
  <c r="O4" i="6"/>
  <c r="I4" i="6" s="1"/>
  <c r="O2" i="6"/>
  <c r="I2" i="6" s="1"/>
  <c r="N2" i="6"/>
  <c r="I2" i="4"/>
  <c r="N2" i="4"/>
  <c r="P2" i="4" s="1"/>
  <c r="I3" i="4"/>
  <c r="N3" i="4"/>
  <c r="I4" i="4"/>
  <c r="N4" i="4"/>
  <c r="I5" i="4"/>
  <c r="N5" i="4"/>
  <c r="C2" i="2"/>
  <c r="D2" i="2"/>
  <c r="E2" i="2"/>
  <c r="C3" i="2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C59" i="2"/>
  <c r="D59" i="2"/>
  <c r="E59" i="2"/>
  <c r="C60" i="2"/>
  <c r="D60" i="2"/>
  <c r="E60" i="2"/>
  <c r="C61" i="2"/>
  <c r="D61" i="2"/>
  <c r="E61" i="2"/>
  <c r="C62" i="2"/>
  <c r="D62" i="2"/>
  <c r="E62" i="2"/>
  <c r="C63" i="2"/>
  <c r="D63" i="2"/>
  <c r="E63" i="2"/>
  <c r="C64" i="2"/>
  <c r="D64" i="2"/>
  <c r="E64" i="2"/>
  <c r="C65" i="2"/>
  <c r="D65" i="2"/>
  <c r="E65" i="2"/>
  <c r="C66" i="2"/>
  <c r="D66" i="2"/>
  <c r="E66" i="2"/>
  <c r="C67" i="2"/>
  <c r="D67" i="2"/>
  <c r="E67" i="2"/>
  <c r="C68" i="2"/>
  <c r="D68" i="2"/>
  <c r="E68" i="2"/>
  <c r="C69" i="2"/>
  <c r="D69" i="2"/>
  <c r="E69" i="2"/>
  <c r="C70" i="2"/>
  <c r="D70" i="2"/>
  <c r="E70" i="2"/>
  <c r="C71" i="2"/>
  <c r="D71" i="2"/>
  <c r="E71" i="2"/>
  <c r="C72" i="2"/>
  <c r="D72" i="2"/>
  <c r="E72" i="2"/>
  <c r="C73" i="2"/>
  <c r="D73" i="2"/>
  <c r="E73" i="2"/>
  <c r="C74" i="2"/>
  <c r="D74" i="2"/>
  <c r="E74" i="2"/>
  <c r="C75" i="2"/>
  <c r="D75" i="2"/>
  <c r="E75" i="2"/>
  <c r="C76" i="2"/>
  <c r="D76" i="2"/>
  <c r="E76" i="2"/>
  <c r="C77" i="2"/>
  <c r="D77" i="2"/>
  <c r="E77" i="2"/>
  <c r="C78" i="2"/>
  <c r="D78" i="2"/>
  <c r="E78" i="2"/>
  <c r="C79" i="2"/>
  <c r="D79" i="2"/>
  <c r="E79" i="2"/>
  <c r="C80" i="2"/>
  <c r="D80" i="2"/>
  <c r="E80" i="2"/>
  <c r="C81" i="2"/>
  <c r="D81" i="2"/>
  <c r="E81" i="2"/>
  <c r="C82" i="2"/>
  <c r="D82" i="2"/>
  <c r="E82" i="2"/>
  <c r="C83" i="2"/>
  <c r="D83" i="2"/>
  <c r="E83" i="2"/>
  <c r="C84" i="2"/>
  <c r="D84" i="2"/>
  <c r="E84" i="2"/>
  <c r="C85" i="2"/>
  <c r="D85" i="2"/>
  <c r="E85" i="2"/>
  <c r="C86" i="2"/>
  <c r="D86" i="2"/>
  <c r="E86" i="2"/>
  <c r="C87" i="2"/>
  <c r="D87" i="2"/>
  <c r="E87" i="2"/>
  <c r="C88" i="2"/>
  <c r="D88" i="2"/>
  <c r="E88" i="2"/>
  <c r="C89" i="2"/>
  <c r="D89" i="2"/>
  <c r="E89" i="2"/>
  <c r="C90" i="2"/>
  <c r="D90" i="2"/>
  <c r="E90" i="2"/>
  <c r="C91" i="2"/>
  <c r="D91" i="2"/>
  <c r="E91" i="2"/>
  <c r="C92" i="2"/>
  <c r="D92" i="2"/>
  <c r="E92" i="2"/>
  <c r="C93" i="2"/>
  <c r="D93" i="2"/>
  <c r="E93" i="2"/>
  <c r="C94" i="2"/>
  <c r="D94" i="2"/>
  <c r="E94" i="2"/>
  <c r="C95" i="2"/>
  <c r="D95" i="2"/>
  <c r="E95" i="2"/>
  <c r="C96" i="2"/>
  <c r="D96" i="2"/>
  <c r="E96" i="2"/>
  <c r="C97" i="2"/>
  <c r="D97" i="2"/>
  <c r="E97" i="2"/>
  <c r="C98" i="2"/>
  <c r="D98" i="2"/>
  <c r="E98" i="2"/>
  <c r="C99" i="2"/>
  <c r="D99" i="2"/>
  <c r="E99" i="2"/>
  <c r="G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2" i="2"/>
  <c r="G6" i="2" l="1"/>
  <c r="G5" i="2"/>
  <c r="G4" i="2"/>
  <c r="G3" i="2"/>
  <c r="O2" i="3" l="1"/>
  <c r="I2" i="3" s="1"/>
  <c r="N2" i="3"/>
  <c r="Q2" i="3" s="1"/>
  <c r="M4" i="2"/>
  <c r="M6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L3" i="5"/>
  <c r="N3" i="5" s="1"/>
  <c r="L4" i="5"/>
  <c r="N4" i="5" s="1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2" i="5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6" i="4"/>
  <c r="N7" i="4"/>
  <c r="N8" i="4"/>
  <c r="P8" i="4" s="1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P24" i="4" s="1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Q14" i="3" s="1"/>
  <c r="N13" i="3"/>
  <c r="N12" i="3"/>
  <c r="N11" i="3"/>
  <c r="N10" i="3"/>
  <c r="N9" i="3"/>
  <c r="N8" i="3"/>
  <c r="N7" i="3"/>
  <c r="N6" i="3"/>
  <c r="N5" i="3"/>
  <c r="N4" i="3"/>
  <c r="N3" i="3"/>
  <c r="Q3" i="3" s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2" i="2"/>
  <c r="A102" i="2"/>
  <c r="F13" i="7"/>
  <c r="J118" i="7"/>
  <c r="J119" i="7"/>
  <c r="O31" i="6"/>
  <c r="I31" i="6" s="1"/>
  <c r="O30" i="6"/>
  <c r="I30" i="6" s="1"/>
  <c r="O29" i="6"/>
  <c r="I29" i="6" s="1"/>
  <c r="O28" i="6"/>
  <c r="I28" i="6" s="1"/>
  <c r="O20" i="6"/>
  <c r="I20" i="6" s="1"/>
  <c r="N10" i="7"/>
  <c r="M10" i="7"/>
  <c r="L10" i="7"/>
  <c r="M111" i="7"/>
  <c r="F36" i="1" s="1"/>
  <c r="N111" i="7"/>
  <c r="F37" i="1" s="1"/>
  <c r="L111" i="7"/>
  <c r="F35" i="1" s="1"/>
  <c r="J117" i="7" l="1"/>
  <c r="B37" i="1"/>
  <c r="B36" i="1"/>
  <c r="B35" i="1"/>
  <c r="G12" i="7" l="1"/>
  <c r="H12" i="7"/>
  <c r="I12" i="7"/>
  <c r="J12" i="7"/>
  <c r="G13" i="7"/>
  <c r="H13" i="7"/>
  <c r="I13" i="7"/>
  <c r="J13" i="7"/>
  <c r="F14" i="7"/>
  <c r="G14" i="7"/>
  <c r="H14" i="7"/>
  <c r="I14" i="7"/>
  <c r="J14" i="7"/>
  <c r="G15" i="7"/>
  <c r="H15" i="7"/>
  <c r="I15" i="7"/>
  <c r="J15" i="7"/>
  <c r="F16" i="7"/>
  <c r="G16" i="7"/>
  <c r="H16" i="7"/>
  <c r="I16" i="7"/>
  <c r="J16" i="7"/>
  <c r="K16" i="7"/>
  <c r="F17" i="7"/>
  <c r="G17" i="7"/>
  <c r="H17" i="7"/>
  <c r="I17" i="7"/>
  <c r="J17" i="7"/>
  <c r="K17" i="7"/>
  <c r="G18" i="7"/>
  <c r="H18" i="7"/>
  <c r="I18" i="7"/>
  <c r="J18" i="7"/>
  <c r="K18" i="7"/>
  <c r="G19" i="7"/>
  <c r="H19" i="7"/>
  <c r="I19" i="7"/>
  <c r="J19" i="7"/>
  <c r="K19" i="7"/>
  <c r="F20" i="7"/>
  <c r="G20" i="7"/>
  <c r="H20" i="7"/>
  <c r="I20" i="7"/>
  <c r="J20" i="7"/>
  <c r="K20" i="7"/>
  <c r="G21" i="7"/>
  <c r="H21" i="7"/>
  <c r="I21" i="7"/>
  <c r="J21" i="7"/>
  <c r="K21" i="7"/>
  <c r="F22" i="7"/>
  <c r="G22" i="7"/>
  <c r="H22" i="7"/>
  <c r="I22" i="7"/>
  <c r="J22" i="7"/>
  <c r="K22" i="7"/>
  <c r="F23" i="7"/>
  <c r="G23" i="7"/>
  <c r="H23" i="7"/>
  <c r="I23" i="7"/>
  <c r="J23" i="7"/>
  <c r="K23" i="7"/>
  <c r="F24" i="7"/>
  <c r="G24" i="7"/>
  <c r="H24" i="7"/>
  <c r="I24" i="7"/>
  <c r="J24" i="7"/>
  <c r="K24" i="7"/>
  <c r="F25" i="7"/>
  <c r="G25" i="7"/>
  <c r="H25" i="7"/>
  <c r="I25" i="7"/>
  <c r="J25" i="7"/>
  <c r="K25" i="7"/>
  <c r="F26" i="7"/>
  <c r="G26" i="7"/>
  <c r="H26" i="7"/>
  <c r="I26" i="7"/>
  <c r="J26" i="7"/>
  <c r="K26" i="7"/>
  <c r="F27" i="7"/>
  <c r="G27" i="7"/>
  <c r="H27" i="7"/>
  <c r="I27" i="7"/>
  <c r="J27" i="7"/>
  <c r="K27" i="7"/>
  <c r="F28" i="7"/>
  <c r="G28" i="7"/>
  <c r="H28" i="7"/>
  <c r="I28" i="7"/>
  <c r="J28" i="7"/>
  <c r="K28" i="7"/>
  <c r="F29" i="7"/>
  <c r="G29" i="7"/>
  <c r="H29" i="7"/>
  <c r="I29" i="7"/>
  <c r="J29" i="7"/>
  <c r="K29" i="7"/>
  <c r="F30" i="7"/>
  <c r="G30" i="7"/>
  <c r="H30" i="7"/>
  <c r="I30" i="7"/>
  <c r="J30" i="7"/>
  <c r="K30" i="7"/>
  <c r="F31" i="7"/>
  <c r="G31" i="7"/>
  <c r="H31" i="7"/>
  <c r="I31" i="7"/>
  <c r="J31" i="7"/>
  <c r="K31" i="7"/>
  <c r="F32" i="7"/>
  <c r="G32" i="7"/>
  <c r="H32" i="7"/>
  <c r="I32" i="7"/>
  <c r="J32" i="7"/>
  <c r="K32" i="7"/>
  <c r="F33" i="7"/>
  <c r="G33" i="7"/>
  <c r="H33" i="7"/>
  <c r="I33" i="7"/>
  <c r="J33" i="7"/>
  <c r="K33" i="7"/>
  <c r="F34" i="7"/>
  <c r="G34" i="7"/>
  <c r="H34" i="7"/>
  <c r="I34" i="7"/>
  <c r="J34" i="7"/>
  <c r="K34" i="7"/>
  <c r="F35" i="7"/>
  <c r="G35" i="7"/>
  <c r="H35" i="7"/>
  <c r="I35" i="7"/>
  <c r="J35" i="7"/>
  <c r="K35" i="7"/>
  <c r="F36" i="7"/>
  <c r="G36" i="7"/>
  <c r="H36" i="7"/>
  <c r="I36" i="7"/>
  <c r="J36" i="7"/>
  <c r="K36" i="7"/>
  <c r="F37" i="7"/>
  <c r="G37" i="7"/>
  <c r="H37" i="7"/>
  <c r="I37" i="7"/>
  <c r="J37" i="7"/>
  <c r="K37" i="7"/>
  <c r="F38" i="7"/>
  <c r="G38" i="7"/>
  <c r="H38" i="7"/>
  <c r="I38" i="7"/>
  <c r="J38" i="7"/>
  <c r="K38" i="7"/>
  <c r="F39" i="7"/>
  <c r="G39" i="7"/>
  <c r="H39" i="7"/>
  <c r="I39" i="7"/>
  <c r="J39" i="7"/>
  <c r="K39" i="7"/>
  <c r="F41" i="7"/>
  <c r="G41" i="7"/>
  <c r="H41" i="7"/>
  <c r="I41" i="7"/>
  <c r="J41" i="7"/>
  <c r="K41" i="7"/>
  <c r="F42" i="7"/>
  <c r="G42" i="7"/>
  <c r="H42" i="7"/>
  <c r="I42" i="7"/>
  <c r="J42" i="7"/>
  <c r="K42" i="7"/>
  <c r="F43" i="7"/>
  <c r="G43" i="7"/>
  <c r="H43" i="7"/>
  <c r="I43" i="7"/>
  <c r="J43" i="7"/>
  <c r="K43" i="7"/>
  <c r="F44" i="7"/>
  <c r="G44" i="7"/>
  <c r="H44" i="7"/>
  <c r="I44" i="7"/>
  <c r="J44" i="7"/>
  <c r="K44" i="7"/>
  <c r="F45" i="7"/>
  <c r="G45" i="7"/>
  <c r="H45" i="7"/>
  <c r="I45" i="7"/>
  <c r="J45" i="7"/>
  <c r="K45" i="7"/>
  <c r="F46" i="7"/>
  <c r="G46" i="7"/>
  <c r="H46" i="7"/>
  <c r="I46" i="7"/>
  <c r="J46" i="7"/>
  <c r="K46" i="7"/>
  <c r="F47" i="7"/>
  <c r="G47" i="7"/>
  <c r="H47" i="7"/>
  <c r="I47" i="7"/>
  <c r="J47" i="7"/>
  <c r="K47" i="7"/>
  <c r="F48" i="7"/>
  <c r="G48" i="7"/>
  <c r="H48" i="7"/>
  <c r="I48" i="7"/>
  <c r="J48" i="7"/>
  <c r="K48" i="7"/>
  <c r="G49" i="7"/>
  <c r="H49" i="7"/>
  <c r="I49" i="7"/>
  <c r="J49" i="7"/>
  <c r="K49" i="7"/>
  <c r="F50" i="7"/>
  <c r="G50" i="7"/>
  <c r="H50" i="7"/>
  <c r="I50" i="7"/>
  <c r="J50" i="7"/>
  <c r="K50" i="7"/>
  <c r="F51" i="7"/>
  <c r="G51" i="7"/>
  <c r="H51" i="7"/>
  <c r="I51" i="7"/>
  <c r="J51" i="7"/>
  <c r="K51" i="7"/>
  <c r="F52" i="7"/>
  <c r="G52" i="7"/>
  <c r="H52" i="7"/>
  <c r="I52" i="7"/>
  <c r="J52" i="7"/>
  <c r="K52" i="7"/>
  <c r="F53" i="7"/>
  <c r="G53" i="7"/>
  <c r="H53" i="7"/>
  <c r="I53" i="7"/>
  <c r="J53" i="7"/>
  <c r="K53" i="7"/>
  <c r="F54" i="7"/>
  <c r="G54" i="7"/>
  <c r="H54" i="7"/>
  <c r="I54" i="7"/>
  <c r="J54" i="7"/>
  <c r="K54" i="7"/>
  <c r="F55" i="7"/>
  <c r="G55" i="7"/>
  <c r="H55" i="7"/>
  <c r="I55" i="7"/>
  <c r="J55" i="7"/>
  <c r="K55" i="7"/>
  <c r="F56" i="7"/>
  <c r="G56" i="7"/>
  <c r="H56" i="7"/>
  <c r="I56" i="7"/>
  <c r="J56" i="7"/>
  <c r="K56" i="7"/>
  <c r="F57" i="7"/>
  <c r="G57" i="7"/>
  <c r="H57" i="7"/>
  <c r="I57" i="7"/>
  <c r="J57" i="7"/>
  <c r="K57" i="7"/>
  <c r="F58" i="7"/>
  <c r="G58" i="7"/>
  <c r="H58" i="7"/>
  <c r="I58" i="7"/>
  <c r="J58" i="7"/>
  <c r="K58" i="7"/>
  <c r="F59" i="7"/>
  <c r="G59" i="7"/>
  <c r="H59" i="7"/>
  <c r="I59" i="7"/>
  <c r="J59" i="7"/>
  <c r="K59" i="7"/>
  <c r="F60" i="7"/>
  <c r="G60" i="7"/>
  <c r="H60" i="7"/>
  <c r="I60" i="7"/>
  <c r="J60" i="7"/>
  <c r="K60" i="7"/>
  <c r="F61" i="7"/>
  <c r="G61" i="7"/>
  <c r="H61" i="7"/>
  <c r="I61" i="7"/>
  <c r="J61" i="7"/>
  <c r="K61" i="7"/>
  <c r="F62" i="7"/>
  <c r="G62" i="7"/>
  <c r="H62" i="7"/>
  <c r="I62" i="7"/>
  <c r="J62" i="7"/>
  <c r="K62" i="7"/>
  <c r="F63" i="7"/>
  <c r="G63" i="7"/>
  <c r="H63" i="7"/>
  <c r="I63" i="7"/>
  <c r="J63" i="7"/>
  <c r="K63" i="7"/>
  <c r="F64" i="7"/>
  <c r="G64" i="7"/>
  <c r="H64" i="7"/>
  <c r="I64" i="7"/>
  <c r="J64" i="7"/>
  <c r="K64" i="7"/>
  <c r="F65" i="7"/>
  <c r="G65" i="7"/>
  <c r="H65" i="7"/>
  <c r="I65" i="7"/>
  <c r="J65" i="7"/>
  <c r="K65" i="7"/>
  <c r="F66" i="7"/>
  <c r="G66" i="7"/>
  <c r="H66" i="7"/>
  <c r="I66" i="7"/>
  <c r="J66" i="7"/>
  <c r="K66" i="7"/>
  <c r="F67" i="7"/>
  <c r="G67" i="7"/>
  <c r="H67" i="7"/>
  <c r="I67" i="7"/>
  <c r="J67" i="7"/>
  <c r="K67" i="7"/>
  <c r="F68" i="7"/>
  <c r="G68" i="7"/>
  <c r="H68" i="7"/>
  <c r="I68" i="7"/>
  <c r="J68" i="7"/>
  <c r="K68" i="7"/>
  <c r="F69" i="7"/>
  <c r="G69" i="7"/>
  <c r="H69" i="7"/>
  <c r="I69" i="7"/>
  <c r="J69" i="7"/>
  <c r="K69" i="7"/>
  <c r="F70" i="7"/>
  <c r="G70" i="7"/>
  <c r="H70" i="7"/>
  <c r="I70" i="7"/>
  <c r="J70" i="7"/>
  <c r="K70" i="7"/>
  <c r="F71" i="7"/>
  <c r="G71" i="7"/>
  <c r="H71" i="7"/>
  <c r="I71" i="7"/>
  <c r="J71" i="7"/>
  <c r="K71" i="7"/>
  <c r="F72" i="7"/>
  <c r="G72" i="7"/>
  <c r="H72" i="7"/>
  <c r="I72" i="7"/>
  <c r="J72" i="7"/>
  <c r="K72" i="7"/>
  <c r="F73" i="7"/>
  <c r="G73" i="7"/>
  <c r="H73" i="7"/>
  <c r="I73" i="7"/>
  <c r="J73" i="7"/>
  <c r="K73" i="7"/>
  <c r="F74" i="7"/>
  <c r="G74" i="7"/>
  <c r="H74" i="7"/>
  <c r="I74" i="7"/>
  <c r="J74" i="7"/>
  <c r="K74" i="7"/>
  <c r="F75" i="7"/>
  <c r="G75" i="7"/>
  <c r="H75" i="7"/>
  <c r="I75" i="7"/>
  <c r="J75" i="7"/>
  <c r="K75" i="7"/>
  <c r="F76" i="7"/>
  <c r="G76" i="7"/>
  <c r="H76" i="7"/>
  <c r="I76" i="7"/>
  <c r="J76" i="7"/>
  <c r="K76" i="7"/>
  <c r="F77" i="7"/>
  <c r="G77" i="7"/>
  <c r="H77" i="7"/>
  <c r="I77" i="7"/>
  <c r="J77" i="7"/>
  <c r="K77" i="7"/>
  <c r="F78" i="7"/>
  <c r="G78" i="7"/>
  <c r="H78" i="7"/>
  <c r="I78" i="7"/>
  <c r="J78" i="7"/>
  <c r="K78" i="7"/>
  <c r="F79" i="7"/>
  <c r="G79" i="7"/>
  <c r="H79" i="7"/>
  <c r="I79" i="7"/>
  <c r="J79" i="7"/>
  <c r="K79" i="7"/>
  <c r="F80" i="7"/>
  <c r="G80" i="7"/>
  <c r="H80" i="7"/>
  <c r="I80" i="7"/>
  <c r="J80" i="7"/>
  <c r="K80" i="7"/>
  <c r="F81" i="7"/>
  <c r="G81" i="7"/>
  <c r="H81" i="7"/>
  <c r="I81" i="7"/>
  <c r="J81" i="7"/>
  <c r="K81" i="7"/>
  <c r="F82" i="7"/>
  <c r="G82" i="7"/>
  <c r="H82" i="7"/>
  <c r="I82" i="7"/>
  <c r="J82" i="7"/>
  <c r="K82" i="7"/>
  <c r="F83" i="7"/>
  <c r="G83" i="7"/>
  <c r="H83" i="7"/>
  <c r="I83" i="7"/>
  <c r="J83" i="7"/>
  <c r="K83" i="7"/>
  <c r="F84" i="7"/>
  <c r="G84" i="7"/>
  <c r="H84" i="7"/>
  <c r="I84" i="7"/>
  <c r="J84" i="7"/>
  <c r="K84" i="7"/>
  <c r="F85" i="7"/>
  <c r="G85" i="7"/>
  <c r="H85" i="7"/>
  <c r="I85" i="7"/>
  <c r="J85" i="7"/>
  <c r="K85" i="7"/>
  <c r="F86" i="7"/>
  <c r="G86" i="7"/>
  <c r="H86" i="7"/>
  <c r="I86" i="7"/>
  <c r="J86" i="7"/>
  <c r="K86" i="7"/>
  <c r="F87" i="7"/>
  <c r="G87" i="7"/>
  <c r="H87" i="7"/>
  <c r="I87" i="7"/>
  <c r="J87" i="7"/>
  <c r="K87" i="7"/>
  <c r="F88" i="7"/>
  <c r="G88" i="7"/>
  <c r="H88" i="7"/>
  <c r="I88" i="7"/>
  <c r="J88" i="7"/>
  <c r="K88" i="7"/>
  <c r="F89" i="7"/>
  <c r="G89" i="7"/>
  <c r="H89" i="7"/>
  <c r="I89" i="7"/>
  <c r="J89" i="7"/>
  <c r="K89" i="7"/>
  <c r="F90" i="7"/>
  <c r="G90" i="7"/>
  <c r="H90" i="7"/>
  <c r="I90" i="7"/>
  <c r="J90" i="7"/>
  <c r="K90" i="7"/>
  <c r="F91" i="7"/>
  <c r="G91" i="7"/>
  <c r="H91" i="7"/>
  <c r="I91" i="7"/>
  <c r="J91" i="7"/>
  <c r="K91" i="7"/>
  <c r="F92" i="7"/>
  <c r="G92" i="7"/>
  <c r="H92" i="7"/>
  <c r="I92" i="7"/>
  <c r="J92" i="7"/>
  <c r="K92" i="7"/>
  <c r="F93" i="7"/>
  <c r="G93" i="7"/>
  <c r="H93" i="7"/>
  <c r="I93" i="7"/>
  <c r="J93" i="7"/>
  <c r="K93" i="7"/>
  <c r="F94" i="7"/>
  <c r="G94" i="7"/>
  <c r="H94" i="7"/>
  <c r="I94" i="7"/>
  <c r="J94" i="7"/>
  <c r="K94" i="7"/>
  <c r="F95" i="7"/>
  <c r="G95" i="7"/>
  <c r="H95" i="7"/>
  <c r="I95" i="7"/>
  <c r="J95" i="7"/>
  <c r="K95" i="7"/>
  <c r="F96" i="7"/>
  <c r="G96" i="7"/>
  <c r="H96" i="7"/>
  <c r="I96" i="7"/>
  <c r="J96" i="7"/>
  <c r="K96" i="7"/>
  <c r="F97" i="7"/>
  <c r="G97" i="7"/>
  <c r="H97" i="7"/>
  <c r="I97" i="7"/>
  <c r="J97" i="7"/>
  <c r="K97" i="7"/>
  <c r="F98" i="7"/>
  <c r="G98" i="7"/>
  <c r="H98" i="7"/>
  <c r="I98" i="7"/>
  <c r="J98" i="7"/>
  <c r="K98" i="7"/>
  <c r="F99" i="7"/>
  <c r="G99" i="7"/>
  <c r="H99" i="7"/>
  <c r="I99" i="7"/>
  <c r="J99" i="7"/>
  <c r="K99" i="7"/>
  <c r="F100" i="7"/>
  <c r="G100" i="7"/>
  <c r="H100" i="7"/>
  <c r="I100" i="7"/>
  <c r="J100" i="7"/>
  <c r="K100" i="7"/>
  <c r="F101" i="7"/>
  <c r="G101" i="7"/>
  <c r="H101" i="7"/>
  <c r="I101" i="7"/>
  <c r="J101" i="7"/>
  <c r="K101" i="7"/>
  <c r="F102" i="7"/>
  <c r="G102" i="7"/>
  <c r="H102" i="7"/>
  <c r="I102" i="7"/>
  <c r="J102" i="7"/>
  <c r="K102" i="7"/>
  <c r="F103" i="7"/>
  <c r="G103" i="7"/>
  <c r="H103" i="7"/>
  <c r="I103" i="7"/>
  <c r="J103" i="7"/>
  <c r="K103" i="7"/>
  <c r="F104" i="7"/>
  <c r="G104" i="7"/>
  <c r="H104" i="7"/>
  <c r="I104" i="7"/>
  <c r="J104" i="7"/>
  <c r="K104" i="7"/>
  <c r="J11" i="7"/>
  <c r="I11" i="7"/>
  <c r="H11" i="7"/>
  <c r="G11" i="7"/>
  <c r="M3" i="5" l="1"/>
  <c r="K14" i="7" s="1"/>
  <c r="M4" i="5"/>
  <c r="K13" i="7" s="1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2" i="5"/>
  <c r="K12" i="7" s="1"/>
  <c r="D7" i="7"/>
  <c r="D6" i="7"/>
  <c r="D5" i="7"/>
  <c r="K101" i="5"/>
  <c r="F32" i="1" s="1"/>
  <c r="J101" i="5"/>
  <c r="F31" i="1" s="1"/>
  <c r="I101" i="5"/>
  <c r="F30" i="1" s="1"/>
  <c r="H101" i="5"/>
  <c r="F29" i="1" s="1"/>
  <c r="G101" i="5"/>
  <c r="L31" i="1" s="1"/>
  <c r="F101" i="5"/>
  <c r="L30" i="1" s="1"/>
  <c r="E101" i="5"/>
  <c r="L29" i="1" s="1"/>
  <c r="A102" i="5"/>
  <c r="L32" i="1" s="1"/>
  <c r="A101" i="5"/>
  <c r="F33" i="1" s="1"/>
  <c r="P101" i="6"/>
  <c r="F24" i="1" s="1"/>
  <c r="O5" i="6"/>
  <c r="I5" i="6" s="1"/>
  <c r="O6" i="6"/>
  <c r="I6" i="6" s="1"/>
  <c r="O7" i="6"/>
  <c r="I7" i="6" s="1"/>
  <c r="O8" i="6"/>
  <c r="I8" i="6" s="1"/>
  <c r="O9" i="6"/>
  <c r="I9" i="6" s="1"/>
  <c r="O10" i="6"/>
  <c r="I10" i="6" s="1"/>
  <c r="O11" i="6"/>
  <c r="I11" i="6" s="1"/>
  <c r="O12" i="6"/>
  <c r="I12" i="6" s="1"/>
  <c r="O13" i="6"/>
  <c r="I13" i="6" s="1"/>
  <c r="O14" i="6"/>
  <c r="I14" i="6" s="1"/>
  <c r="O15" i="6"/>
  <c r="I15" i="6" s="1"/>
  <c r="O16" i="6"/>
  <c r="I16" i="6" s="1"/>
  <c r="O17" i="6"/>
  <c r="I17" i="6" s="1"/>
  <c r="O18" i="6"/>
  <c r="I18" i="6" s="1"/>
  <c r="O19" i="6"/>
  <c r="I19" i="6" s="1"/>
  <c r="O21" i="6"/>
  <c r="I21" i="6" s="1"/>
  <c r="O22" i="6"/>
  <c r="I22" i="6" s="1"/>
  <c r="O23" i="6"/>
  <c r="I23" i="6" s="1"/>
  <c r="O24" i="6"/>
  <c r="I24" i="6" s="1"/>
  <c r="O25" i="6"/>
  <c r="I25" i="6" s="1"/>
  <c r="O26" i="6"/>
  <c r="I26" i="6" s="1"/>
  <c r="O27" i="6"/>
  <c r="I27" i="6" s="1"/>
  <c r="O32" i="6"/>
  <c r="I32" i="6" s="1"/>
  <c r="O33" i="6"/>
  <c r="I33" i="6" s="1"/>
  <c r="O34" i="6"/>
  <c r="I34" i="6" s="1"/>
  <c r="O35" i="6"/>
  <c r="I35" i="6" s="1"/>
  <c r="O36" i="6"/>
  <c r="I36" i="6" s="1"/>
  <c r="O37" i="6"/>
  <c r="I37" i="6" s="1"/>
  <c r="O38" i="6"/>
  <c r="I38" i="6" s="1"/>
  <c r="O39" i="6"/>
  <c r="I39" i="6" s="1"/>
  <c r="O40" i="6"/>
  <c r="I40" i="6" s="1"/>
  <c r="O41" i="6"/>
  <c r="I41" i="6" s="1"/>
  <c r="O42" i="6"/>
  <c r="I42" i="6" s="1"/>
  <c r="O43" i="6"/>
  <c r="I43" i="6" s="1"/>
  <c r="O44" i="6"/>
  <c r="I44" i="6" s="1"/>
  <c r="O45" i="6"/>
  <c r="I45" i="6" s="1"/>
  <c r="O46" i="6"/>
  <c r="I46" i="6" s="1"/>
  <c r="O47" i="6"/>
  <c r="I47" i="6" s="1"/>
  <c r="O48" i="6"/>
  <c r="I48" i="6" s="1"/>
  <c r="O49" i="6"/>
  <c r="I49" i="6" s="1"/>
  <c r="O50" i="6"/>
  <c r="I50" i="6" s="1"/>
  <c r="O51" i="6"/>
  <c r="I51" i="6" s="1"/>
  <c r="O52" i="6"/>
  <c r="I52" i="6" s="1"/>
  <c r="O53" i="6"/>
  <c r="I53" i="6" s="1"/>
  <c r="O54" i="6"/>
  <c r="I54" i="6" s="1"/>
  <c r="O55" i="6"/>
  <c r="I55" i="6" s="1"/>
  <c r="O56" i="6"/>
  <c r="I56" i="6" s="1"/>
  <c r="O57" i="6"/>
  <c r="I57" i="6" s="1"/>
  <c r="O58" i="6"/>
  <c r="I58" i="6" s="1"/>
  <c r="O59" i="6"/>
  <c r="I59" i="6" s="1"/>
  <c r="O60" i="6"/>
  <c r="I60" i="6" s="1"/>
  <c r="O61" i="6"/>
  <c r="I61" i="6" s="1"/>
  <c r="O62" i="6"/>
  <c r="I62" i="6" s="1"/>
  <c r="O63" i="6"/>
  <c r="I63" i="6" s="1"/>
  <c r="O64" i="6"/>
  <c r="I64" i="6" s="1"/>
  <c r="O65" i="6"/>
  <c r="I65" i="6" s="1"/>
  <c r="O66" i="6"/>
  <c r="I66" i="6" s="1"/>
  <c r="O67" i="6"/>
  <c r="I67" i="6" s="1"/>
  <c r="O68" i="6"/>
  <c r="I68" i="6" s="1"/>
  <c r="O69" i="6"/>
  <c r="I69" i="6" s="1"/>
  <c r="O70" i="6"/>
  <c r="I70" i="6" s="1"/>
  <c r="O71" i="6"/>
  <c r="I71" i="6" s="1"/>
  <c r="O72" i="6"/>
  <c r="I72" i="6" s="1"/>
  <c r="O73" i="6"/>
  <c r="I73" i="6" s="1"/>
  <c r="O74" i="6"/>
  <c r="I74" i="6" s="1"/>
  <c r="O75" i="6"/>
  <c r="I75" i="6" s="1"/>
  <c r="O76" i="6"/>
  <c r="I76" i="6" s="1"/>
  <c r="O77" i="6"/>
  <c r="I77" i="6" s="1"/>
  <c r="O78" i="6"/>
  <c r="I78" i="6" s="1"/>
  <c r="O79" i="6"/>
  <c r="I79" i="6" s="1"/>
  <c r="O80" i="6"/>
  <c r="I80" i="6" s="1"/>
  <c r="O81" i="6"/>
  <c r="I81" i="6" s="1"/>
  <c r="O82" i="6"/>
  <c r="I82" i="6" s="1"/>
  <c r="O83" i="6"/>
  <c r="I83" i="6" s="1"/>
  <c r="O84" i="6"/>
  <c r="I84" i="6" s="1"/>
  <c r="O85" i="6"/>
  <c r="I85" i="6" s="1"/>
  <c r="O86" i="6"/>
  <c r="I86" i="6" s="1"/>
  <c r="O87" i="6"/>
  <c r="I87" i="6" s="1"/>
  <c r="O88" i="6"/>
  <c r="I88" i="6" s="1"/>
  <c r="O89" i="6"/>
  <c r="I89" i="6" s="1"/>
  <c r="O90" i="6"/>
  <c r="I90" i="6" s="1"/>
  <c r="O91" i="6"/>
  <c r="I91" i="6" s="1"/>
  <c r="O92" i="6"/>
  <c r="I92" i="6" s="1"/>
  <c r="O93" i="6"/>
  <c r="I93" i="6" s="1"/>
  <c r="O94" i="6"/>
  <c r="I94" i="6" s="1"/>
  <c r="O95" i="6"/>
  <c r="I95" i="6" s="1"/>
  <c r="O96" i="6"/>
  <c r="I96" i="6" s="1"/>
  <c r="O97" i="6"/>
  <c r="I97" i="6" s="1"/>
  <c r="O98" i="6"/>
  <c r="I98" i="6" s="1"/>
  <c r="O99" i="6"/>
  <c r="I99" i="6" s="1"/>
  <c r="O100" i="6"/>
  <c r="I100" i="6" s="1"/>
  <c r="A102" i="6"/>
  <c r="L24" i="1" s="1"/>
  <c r="Q101" i="6"/>
  <c r="F25" i="1" s="1"/>
  <c r="A101" i="6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A102" i="4"/>
  <c r="L19" i="1" s="1"/>
  <c r="O101" i="4"/>
  <c r="F20" i="1" s="1"/>
  <c r="A101" i="4"/>
  <c r="O3" i="3"/>
  <c r="I3" i="3" s="1"/>
  <c r="P101" i="3"/>
  <c r="F16" i="1" s="1"/>
  <c r="O4" i="3"/>
  <c r="I4" i="3" s="1"/>
  <c r="O5" i="3"/>
  <c r="I5" i="3" s="1"/>
  <c r="O6" i="3"/>
  <c r="O7" i="3"/>
  <c r="O8" i="3"/>
  <c r="O9" i="3"/>
  <c r="I9" i="3" s="1"/>
  <c r="O10" i="3"/>
  <c r="O11" i="3"/>
  <c r="I11" i="3" s="1"/>
  <c r="O12" i="3"/>
  <c r="O13" i="3"/>
  <c r="I13" i="3" s="1"/>
  <c r="O14" i="3"/>
  <c r="I14" i="3" s="1"/>
  <c r="O15" i="3"/>
  <c r="I15" i="3" s="1"/>
  <c r="O16" i="3"/>
  <c r="O17" i="3"/>
  <c r="I17" i="3" s="1"/>
  <c r="O18" i="3"/>
  <c r="O19" i="3"/>
  <c r="O20" i="3"/>
  <c r="O21" i="3"/>
  <c r="I21" i="3" s="1"/>
  <c r="O22" i="3"/>
  <c r="O23" i="3"/>
  <c r="O24" i="3"/>
  <c r="O25" i="3"/>
  <c r="I25" i="3" s="1"/>
  <c r="O26" i="3"/>
  <c r="O27" i="3"/>
  <c r="O28" i="3"/>
  <c r="O29" i="3"/>
  <c r="I29" i="3" s="1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A102" i="3"/>
  <c r="L16" i="1" s="1"/>
  <c r="L11" i="1"/>
  <c r="I6" i="3"/>
  <c r="I7" i="3"/>
  <c r="I8" i="3"/>
  <c r="I10" i="3"/>
  <c r="I12" i="3"/>
  <c r="I16" i="3"/>
  <c r="I18" i="3"/>
  <c r="I19" i="3"/>
  <c r="I20" i="3"/>
  <c r="I22" i="3"/>
  <c r="I23" i="3"/>
  <c r="I24" i="3"/>
  <c r="I26" i="3"/>
  <c r="I27" i="3"/>
  <c r="I28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A101" i="3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L100" i="2" s="1"/>
  <c r="K3" i="2"/>
  <c r="K2" i="2"/>
  <c r="L2" i="2" s="1"/>
  <c r="K4" i="2"/>
  <c r="A101" i="2"/>
  <c r="F26" i="1" l="1"/>
  <c r="F21" i="1"/>
  <c r="F17" i="1"/>
  <c r="M100" i="2"/>
  <c r="M5" i="2"/>
  <c r="K11" i="7"/>
  <c r="K15" i="7"/>
  <c r="M3" i="2"/>
  <c r="M7" i="2"/>
  <c r="F13" i="1"/>
  <c r="M2" i="2"/>
  <c r="F11" i="7" s="1"/>
  <c r="E11" i="7" s="1"/>
  <c r="F21" i="7"/>
  <c r="F19" i="7"/>
  <c r="F49" i="7"/>
  <c r="F12" i="7"/>
  <c r="F18" i="7"/>
  <c r="F15" i="7" l="1"/>
  <c r="M101" i="2"/>
  <c r="F11" i="1" s="1"/>
  <c r="H34" i="1" s="1"/>
</calcChain>
</file>

<file path=xl/comments1.xml><?xml version="1.0" encoding="utf-8"?>
<comments xmlns="http://schemas.openxmlformats.org/spreadsheetml/2006/main">
  <authors>
    <author>Gerardo Lugo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Clave:
2 = Ausentismo/Permiso
10 = Incapacidad Médica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Número del documento expedido por el IMSS, que ampara la incapacidad médica.
Conformado invariablemente de 8 dígitos.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Formato Fecha:
DD/MM/AAAA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 xml:space="preserve">Formato Fecha:
DD/MM/AAAA
</t>
        </r>
      </text>
    </comment>
  </commentList>
</comments>
</file>

<file path=xl/comments2.xml><?xml version="1.0" encoding="utf-8"?>
<comments xmlns="http://schemas.openxmlformats.org/spreadsheetml/2006/main">
  <authors>
    <author>Gerardo LL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Poner fecha del primer día de la semana en proceso. DD/MM/AAAA</t>
        </r>
      </text>
    </comment>
  </commentList>
</comments>
</file>

<file path=xl/sharedStrings.xml><?xml version="1.0" encoding="utf-8"?>
<sst xmlns="http://schemas.openxmlformats.org/spreadsheetml/2006/main" count="742" uniqueCount="95">
  <si>
    <t>LUGO, ESQUIVEL Y ASOCIADOS, S.C.</t>
  </si>
  <si>
    <t>Nómina</t>
  </si>
  <si>
    <t>Periodo</t>
  </si>
  <si>
    <t>Fecha:</t>
  </si>
  <si>
    <t>/</t>
  </si>
  <si>
    <t>Elaboró</t>
  </si>
  <si>
    <t>Autorizó</t>
  </si>
  <si>
    <t>Observaciones:</t>
  </si>
  <si>
    <t>Reporte de Incidencias a la Nómina</t>
  </si>
  <si>
    <t>Nombre o Razón Social</t>
  </si>
  <si>
    <t>No. Control</t>
  </si>
  <si>
    <t>Total días Prima Vacacional</t>
  </si>
  <si>
    <t>Total Premio de Puntualidad</t>
  </si>
  <si>
    <t>Total Horas Jueves</t>
  </si>
  <si>
    <t>Total Horas Viernes</t>
  </si>
  <si>
    <t>Total Horas Sábado</t>
  </si>
  <si>
    <t>Total Horas Domingo</t>
  </si>
  <si>
    <t>Total Horas Lunes</t>
  </si>
  <si>
    <t>Total Horas Martes</t>
  </si>
  <si>
    <t>Total Horas Miércoles</t>
  </si>
  <si>
    <t>Total Horas No trabajadas</t>
  </si>
  <si>
    <t>Total Minutos No trabajados</t>
  </si>
  <si>
    <t>Prima Vacacional (PV)</t>
  </si>
  <si>
    <t>Premio de Puntualidad (PP)</t>
  </si>
  <si>
    <t>Horas Extras (HE)</t>
  </si>
  <si>
    <t>Tipo Falta</t>
  </si>
  <si>
    <t>Fecha Inicio</t>
  </si>
  <si>
    <t>Fecha Fin</t>
  </si>
  <si>
    <t>Días</t>
  </si>
  <si>
    <t>Observación</t>
  </si>
  <si>
    <t xml:space="preserve">        LUGO, ESQUIVEL Y ASOCIADOS, S.C.</t>
  </si>
  <si>
    <t xml:space="preserve">                  Reporte de Incidencias a la Nómina</t>
  </si>
  <si>
    <t>% Falta</t>
  </si>
  <si>
    <t>Paga_Empresa</t>
  </si>
  <si>
    <t>% Pagar</t>
  </si>
  <si>
    <t>Certificado</t>
  </si>
  <si>
    <t>% Pagado_IMSS</t>
  </si>
  <si>
    <t>Per/ded</t>
  </si>
  <si>
    <t>P</t>
  </si>
  <si>
    <t>Num_Per/Ded</t>
  </si>
  <si>
    <t>Num_Credito</t>
  </si>
  <si>
    <t>Aplica_destajo</t>
  </si>
  <si>
    <t>N</t>
  </si>
  <si>
    <t>Aplicación</t>
  </si>
  <si>
    <t>Fecha_Inicio</t>
  </si>
  <si>
    <t>Fecha_Fin</t>
  </si>
  <si>
    <t>Monto_Formula</t>
  </si>
  <si>
    <t>Valor_Descuento</t>
  </si>
  <si>
    <t>Monto_Limite</t>
  </si>
  <si>
    <t>Monto_Acumulado</t>
  </si>
  <si>
    <t>Criterio_Infonavit</t>
  </si>
  <si>
    <t>No. Empleados</t>
  </si>
  <si>
    <t>Importe</t>
  </si>
  <si>
    <t>Minutos</t>
  </si>
  <si>
    <t>Horas</t>
  </si>
  <si>
    <t>Clave_Trabajador</t>
  </si>
  <si>
    <t>Semana</t>
  </si>
  <si>
    <t>DiasXsemana</t>
  </si>
  <si>
    <t>HrsXDia</t>
  </si>
  <si>
    <t>Lunes</t>
  </si>
  <si>
    <t>Martes</t>
  </si>
  <si>
    <t>Miercoles</t>
  </si>
  <si>
    <t>Jueves</t>
  </si>
  <si>
    <t>Viernes</t>
  </si>
  <si>
    <t>Sabado</t>
  </si>
  <si>
    <t>Domingo</t>
  </si>
  <si>
    <t>Horas No Trabajadas (HNT)</t>
  </si>
  <si>
    <t>Razón Social</t>
  </si>
  <si>
    <t>No.</t>
  </si>
  <si>
    <t>Empleado</t>
  </si>
  <si>
    <t>D</t>
  </si>
  <si>
    <t>Días Trabajados</t>
  </si>
  <si>
    <t xml:space="preserve">Horas Extras </t>
  </si>
  <si>
    <t>HE</t>
  </si>
  <si>
    <t>Días Prima Vacacional</t>
  </si>
  <si>
    <t>PV</t>
  </si>
  <si>
    <t>PP</t>
  </si>
  <si>
    <t>Total</t>
  </si>
  <si>
    <t>HNT</t>
  </si>
  <si>
    <t>Días Ausentismo/Incapacidad Médica</t>
  </si>
  <si>
    <t>Horas No Trabajadas</t>
  </si>
  <si>
    <t>Ausentismos / Incapacidades médicas (AI)</t>
  </si>
  <si>
    <t>AI</t>
  </si>
  <si>
    <t>HRS</t>
  </si>
  <si>
    <t>MIN</t>
  </si>
  <si>
    <r>
      <rPr>
        <b/>
        <sz val="11"/>
        <color theme="1"/>
        <rFont val="Arial"/>
        <family val="2"/>
      </rPr>
      <t>Nota</t>
    </r>
    <r>
      <rPr>
        <sz val="11"/>
        <color theme="1"/>
        <rFont val="Arial"/>
        <family val="2"/>
      </rPr>
      <t>: En caso de ausentismo e incapacidades médicas, se disminuye de los días trabajados la parte proporcional del Sábado y Domingo</t>
    </r>
  </si>
  <si>
    <t>Semanal</t>
  </si>
  <si>
    <t>Catorcenal</t>
  </si>
  <si>
    <t>Quincenal</t>
  </si>
  <si>
    <t>Mensual</t>
  </si>
  <si>
    <t>Concepto</t>
  </si>
  <si>
    <t>Clave</t>
  </si>
  <si>
    <t>Incapacidades Médicas</t>
  </si>
  <si>
    <t>Total días Ausentismos/Permisos/</t>
  </si>
  <si>
    <t>Fecha efectiva del pago: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</si>
</sst>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Segoe Script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21">
    <xf numFmtId="0" fontId="0" fillId="0" borderId="0" xfId="0"/>
    <xf numFmtId="0" fontId="8" fillId="0" borderId="0" xfId="0" applyFont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quotePrefix="1" applyFont="1" applyBorder="1" applyAlignment="1"/>
    <xf numFmtId="0" fontId="9" fillId="0" borderId="0" xfId="0" applyFont="1" applyBorder="1" applyAlignment="1" applyProtection="1"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/>
    <xf numFmtId="0" fontId="10" fillId="0" borderId="0" xfId="0" applyFont="1"/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11" fillId="0" borderId="0" xfId="0" applyFont="1" applyProtection="1"/>
    <xf numFmtId="0" fontId="9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9" fillId="0" borderId="0" xfId="0" quotePrefix="1" applyFont="1" applyBorder="1" applyAlignment="1" applyProtection="1"/>
    <xf numFmtId="0" fontId="9" fillId="0" borderId="0" xfId="0" applyFont="1" applyBorder="1" applyAlignment="1" applyProtection="1">
      <alignment horizontal="center"/>
      <protection hidden="1"/>
    </xf>
    <xf numFmtId="44" fontId="9" fillId="0" borderId="0" xfId="2" applyFont="1" applyProtection="1">
      <protection hidden="1"/>
    </xf>
    <xf numFmtId="43" fontId="10" fillId="0" borderId="0" xfId="1" applyFont="1" applyProtection="1">
      <protection locked="0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0" xfId="0" quotePrefix="1" applyBorder="1" applyAlignme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center"/>
      <protection locked="0"/>
    </xf>
    <xf numFmtId="43" fontId="0" fillId="3" borderId="4" xfId="1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left"/>
      <protection locked="0"/>
    </xf>
    <xf numFmtId="43" fontId="0" fillId="4" borderId="4" xfId="1" applyFont="1" applyFill="1" applyBorder="1" applyAlignment="1" applyProtection="1">
      <alignment horizontal="center"/>
      <protection locked="0"/>
    </xf>
    <xf numFmtId="0" fontId="4" fillId="0" borderId="0" xfId="0" applyFont="1"/>
    <xf numFmtId="0" fontId="15" fillId="2" borderId="0" xfId="0" applyFont="1" applyFill="1"/>
    <xf numFmtId="0" fontId="15" fillId="0" borderId="0" xfId="0" applyFont="1"/>
    <xf numFmtId="0" fontId="4" fillId="3" borderId="4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9" fillId="0" borderId="4" xfId="0" applyFont="1" applyBorder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43" fontId="9" fillId="0" borderId="4" xfId="1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43" fontId="9" fillId="0" borderId="0" xfId="1" applyFont="1" applyBorder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hidden="1"/>
    </xf>
    <xf numFmtId="0" fontId="9" fillId="0" borderId="0" xfId="0" applyFont="1" applyBorder="1" applyAlignment="1" applyProtection="1">
      <protection hidden="1"/>
    </xf>
    <xf numFmtId="0" fontId="4" fillId="0" borderId="4" xfId="0" applyFont="1" applyBorder="1" applyProtection="1">
      <protection hidden="1"/>
    </xf>
    <xf numFmtId="1" fontId="4" fillId="3" borderId="4" xfId="0" applyNumberFormat="1" applyFont="1" applyFill="1" applyBorder="1" applyAlignment="1" applyProtection="1">
      <alignment horizontal="right"/>
      <protection locked="0"/>
    </xf>
    <xf numFmtId="1" fontId="4" fillId="3" borderId="4" xfId="0" applyNumberFormat="1" applyFont="1" applyFill="1" applyBorder="1" applyProtection="1"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1" fontId="4" fillId="0" borderId="4" xfId="0" applyNumberFormat="1" applyFont="1" applyBorder="1" applyProtection="1">
      <protection locked="0"/>
    </xf>
    <xf numFmtId="0" fontId="4" fillId="3" borderId="4" xfId="0" applyFont="1" applyFill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43" fontId="4" fillId="3" borderId="4" xfId="1" applyFont="1" applyFill="1" applyBorder="1" applyProtection="1">
      <protection locked="0"/>
    </xf>
    <xf numFmtId="43" fontId="4" fillId="0" borderId="4" xfId="1" applyFont="1" applyBorder="1" applyProtection="1">
      <protection locked="0"/>
    </xf>
    <xf numFmtId="14" fontId="4" fillId="3" borderId="4" xfId="0" applyNumberFormat="1" applyFont="1" applyFill="1" applyBorder="1" applyProtection="1">
      <protection locked="0"/>
    </xf>
    <xf numFmtId="14" fontId="4" fillId="0" borderId="4" xfId="0" applyNumberFormat="1" applyFont="1" applyBorder="1" applyProtection="1">
      <protection locked="0"/>
    </xf>
    <xf numFmtId="0" fontId="4" fillId="0" borderId="4" xfId="0" quotePrefix="1" applyFont="1" applyBorder="1" applyProtection="1">
      <protection hidden="1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11" fillId="0" borderId="0" xfId="0" applyFont="1" applyProtection="1">
      <protection hidden="1"/>
    </xf>
    <xf numFmtId="43" fontId="9" fillId="0" borderId="0" xfId="0" applyNumberFormat="1" applyFont="1" applyProtection="1">
      <protection hidden="1"/>
    </xf>
    <xf numFmtId="43" fontId="16" fillId="4" borderId="0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Border="1" applyProtection="1">
      <protection locked="0"/>
    </xf>
    <xf numFmtId="0" fontId="17" fillId="0" borderId="0" xfId="0" applyFont="1" applyBorder="1" applyAlignment="1" applyProtection="1">
      <alignment horizontal="left"/>
      <protection hidden="1"/>
    </xf>
    <xf numFmtId="0" fontId="4" fillId="0" borderId="0" xfId="0" quotePrefix="1" applyFont="1" applyBorder="1" applyProtection="1"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4" fillId="3" borderId="4" xfId="0" applyFont="1" applyFill="1" applyBorder="1" applyProtection="1"/>
    <xf numFmtId="0" fontId="4" fillId="3" borderId="4" xfId="0" applyFont="1" applyFill="1" applyBorder="1" applyAlignment="1" applyProtection="1">
      <alignment horizontal="right"/>
    </xf>
    <xf numFmtId="0" fontId="4" fillId="0" borderId="4" xfId="0" applyFont="1" applyBorder="1" applyProtection="1"/>
    <xf numFmtId="0" fontId="4" fillId="0" borderId="4" xfId="0" applyFont="1" applyBorder="1" applyAlignment="1" applyProtection="1">
      <alignment horizontal="right"/>
    </xf>
    <xf numFmtId="0" fontId="4" fillId="3" borderId="4" xfId="0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1" fontId="4" fillId="3" borderId="4" xfId="0" applyNumberFormat="1" applyFont="1" applyFill="1" applyBorder="1" applyAlignment="1" applyProtection="1">
      <alignment horizontal="right"/>
    </xf>
    <xf numFmtId="1" fontId="4" fillId="0" borderId="4" xfId="0" applyNumberFormat="1" applyFont="1" applyBorder="1" applyAlignment="1" applyProtection="1">
      <alignment horizontal="right"/>
    </xf>
    <xf numFmtId="2" fontId="4" fillId="3" borderId="4" xfId="0" applyNumberFormat="1" applyFont="1" applyFill="1" applyBorder="1" applyAlignment="1" applyProtection="1">
      <alignment horizontal="right"/>
    </xf>
    <xf numFmtId="2" fontId="4" fillId="0" borderId="4" xfId="0" applyNumberFormat="1" applyFont="1" applyBorder="1" applyAlignment="1" applyProtection="1">
      <alignment horizontal="right"/>
    </xf>
    <xf numFmtId="0" fontId="3" fillId="3" borderId="4" xfId="0" applyFont="1" applyFill="1" applyBorder="1" applyProtection="1">
      <protection locked="0"/>
    </xf>
    <xf numFmtId="43" fontId="9" fillId="0" borderId="0" xfId="1" applyFont="1" applyBorder="1" applyAlignment="1" applyProtection="1">
      <protection hidden="1"/>
    </xf>
    <xf numFmtId="0" fontId="18" fillId="0" borderId="0" xfId="0" applyFont="1" applyAlignment="1" applyProtection="1">
      <protection hidden="1"/>
    </xf>
    <xf numFmtId="0" fontId="6" fillId="0" borderId="0" xfId="0" applyFont="1" applyProtection="1">
      <protection hidden="1"/>
    </xf>
    <xf numFmtId="14" fontId="6" fillId="5" borderId="0" xfId="0" applyNumberFormat="1" applyFont="1" applyFill="1" applyProtection="1">
      <protection hidden="1"/>
    </xf>
    <xf numFmtId="0" fontId="6" fillId="5" borderId="0" xfId="0" applyFont="1" applyFill="1" applyProtection="1">
      <protection hidden="1"/>
    </xf>
    <xf numFmtId="0" fontId="9" fillId="0" borderId="1" xfId="0" applyFont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1" fillId="0" borderId="0" xfId="0" applyFont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64" fontId="9" fillId="0" borderId="0" xfId="0" applyNumberFormat="1" applyFont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11" fillId="0" borderId="0" xfId="0" applyFont="1" applyAlignment="1" applyProtection="1">
      <alignment horizontal="right"/>
      <protection hidden="1"/>
    </xf>
    <xf numFmtId="0" fontId="0" fillId="0" borderId="1" xfId="0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9" fillId="3" borderId="8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3" borderId="7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9" fillId="3" borderId="6" xfId="0" applyFont="1" applyFill="1" applyBorder="1" applyAlignment="1" applyProtection="1">
      <alignment horizontal="left"/>
      <protection locked="0"/>
    </xf>
  </cellXfs>
  <cellStyles count="3">
    <cellStyle name="Millares" xfId="1" builtinId="3"/>
    <cellStyle name="Moneda" xfId="2" builtinId="4"/>
    <cellStyle name="Normal" xfId="0" builtinId="0"/>
  </cellStyles>
  <dxfs count="4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2</xdr:col>
      <xdr:colOff>323850</xdr:colOff>
      <xdr:row>3</xdr:row>
      <xdr:rowOff>38099</xdr:rowOff>
    </xdr:to>
    <xdr:pic>
      <xdr:nvPicPr>
        <xdr:cNvPr id="2" name="1 Imagen" descr="TREBOL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666750" cy="676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28575</xdr:rowOff>
    </xdr:from>
    <xdr:to>
      <xdr:col>2</xdr:col>
      <xdr:colOff>314325</xdr:colOff>
      <xdr:row>3</xdr:row>
      <xdr:rowOff>47624</xdr:rowOff>
    </xdr:to>
    <xdr:pic>
      <xdr:nvPicPr>
        <xdr:cNvPr id="2" name="1 Imagen" descr="TREBOL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8575"/>
          <a:ext cx="666750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tabSelected="1" zoomScaleNormal="100" workbookViewId="0">
      <selection activeCell="D5" sqref="D5:N5"/>
    </sheetView>
  </sheetViews>
  <sheetFormatPr baseColWidth="10" defaultRowHeight="15" x14ac:dyDescent="0.25"/>
  <cols>
    <col min="1" max="1" width="4.28515625" customWidth="1"/>
    <col min="2" max="2" width="4" customWidth="1"/>
    <col min="3" max="3" width="20.140625" customWidth="1"/>
    <col min="4" max="4" width="11.85546875" customWidth="1"/>
    <col min="5" max="5" width="5.85546875" customWidth="1"/>
    <col min="6" max="6" width="16.28515625" customWidth="1"/>
    <col min="7" max="8" width="5.85546875" customWidth="1"/>
    <col min="9" max="9" width="7.42578125" customWidth="1"/>
    <col min="10" max="10" width="5.85546875" customWidth="1"/>
    <col min="11" max="11" width="1.42578125" customWidth="1"/>
    <col min="12" max="12" width="6.140625" customWidth="1"/>
    <col min="13" max="13" width="1.7109375" customWidth="1"/>
    <col min="14" max="14" width="6.140625" customWidth="1"/>
  </cols>
  <sheetData>
    <row r="1" spans="1:14" ht="21.75" x14ac:dyDescent="0.55000000000000004">
      <c r="C1" s="1" t="s">
        <v>30</v>
      </c>
      <c r="M1" s="2"/>
    </row>
    <row r="2" spans="1:14" x14ac:dyDescent="0.25">
      <c r="A2" s="3"/>
      <c r="C2" s="3" t="s">
        <v>31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3"/>
      <c r="B5" s="4" t="s">
        <v>9</v>
      </c>
      <c r="C5" s="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x14ac:dyDescent="0.25">
      <c r="A6" s="3"/>
      <c r="B6" s="4" t="s">
        <v>1</v>
      </c>
      <c r="C6" s="3"/>
      <c r="D6" s="104"/>
      <c r="E6" s="104"/>
      <c r="F6" s="104"/>
      <c r="G6" s="104"/>
      <c r="H6" s="104"/>
      <c r="I6" s="7"/>
      <c r="J6" s="7"/>
      <c r="K6" s="3"/>
      <c r="L6" s="3"/>
      <c r="M6" s="3"/>
      <c r="N6" s="3"/>
    </row>
    <row r="7" spans="1:14" x14ac:dyDescent="0.25">
      <c r="A7" s="3"/>
      <c r="B7" s="4" t="s">
        <v>2</v>
      </c>
      <c r="C7" s="3"/>
      <c r="D7" s="102"/>
      <c r="E7" s="102"/>
      <c r="F7" s="102"/>
      <c r="G7" s="102"/>
      <c r="H7" s="102"/>
      <c r="I7" s="4" t="s">
        <v>3</v>
      </c>
      <c r="J7" s="5"/>
      <c r="K7" s="6" t="s">
        <v>4</v>
      </c>
      <c r="L7" s="5"/>
      <c r="M7" s="6" t="s">
        <v>4</v>
      </c>
      <c r="N7" s="77"/>
    </row>
    <row r="8" spans="1:14" x14ac:dyDescent="0.25">
      <c r="A8" s="3"/>
      <c r="B8" s="93"/>
      <c r="C8" s="93"/>
      <c r="D8" s="93"/>
      <c r="E8" s="93"/>
      <c r="F8" s="109" t="s">
        <v>94</v>
      </c>
      <c r="G8" s="109"/>
      <c r="H8" s="109"/>
      <c r="I8" s="109"/>
      <c r="J8" s="97"/>
      <c r="K8" s="6" t="s">
        <v>4</v>
      </c>
      <c r="L8" s="97"/>
      <c r="M8" s="6" t="s">
        <v>4</v>
      </c>
      <c r="N8" s="77"/>
    </row>
    <row r="9" spans="1:14" x14ac:dyDescent="0.25">
      <c r="A9" s="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4" x14ac:dyDescent="0.25">
      <c r="A10" s="3"/>
      <c r="B10" s="17" t="s">
        <v>81</v>
      </c>
      <c r="C10" s="18"/>
      <c r="D10" s="19"/>
      <c r="E10" s="18"/>
      <c r="F10" s="18"/>
      <c r="G10" s="18"/>
      <c r="H10" s="18"/>
      <c r="I10" s="18"/>
      <c r="J10" s="18"/>
      <c r="K10" s="20"/>
      <c r="L10" s="20"/>
      <c r="M10" s="21"/>
      <c r="N10" s="20"/>
    </row>
    <row r="11" spans="1:14" x14ac:dyDescent="0.25">
      <c r="A11" s="3"/>
      <c r="B11" s="18" t="s">
        <v>93</v>
      </c>
      <c r="C11" s="17"/>
      <c r="D11" s="19"/>
      <c r="E11" s="18"/>
      <c r="F11" s="13">
        <f>AI!M101</f>
        <v>0</v>
      </c>
      <c r="G11" s="18"/>
      <c r="H11" s="18" t="s">
        <v>51</v>
      </c>
      <c r="I11" s="18"/>
      <c r="J11" s="18"/>
      <c r="K11" s="20"/>
      <c r="L11" s="22">
        <f>AI!A102</f>
        <v>0</v>
      </c>
      <c r="M11" s="21"/>
      <c r="N11" s="20"/>
    </row>
    <row r="12" spans="1:14" x14ac:dyDescent="0.25">
      <c r="A12" s="3"/>
      <c r="B12" s="18" t="s">
        <v>92</v>
      </c>
      <c r="C12" s="17"/>
      <c r="D12" s="19"/>
      <c r="E12" s="18"/>
      <c r="F12" s="13"/>
      <c r="G12" s="18"/>
      <c r="H12" s="18"/>
      <c r="I12" s="18"/>
      <c r="J12" s="18"/>
      <c r="K12" s="20"/>
      <c r="L12" s="20"/>
      <c r="M12" s="21"/>
      <c r="N12" s="20"/>
    </row>
    <row r="13" spans="1:14" x14ac:dyDescent="0.25">
      <c r="A13" s="3"/>
      <c r="B13" s="18" t="s">
        <v>10</v>
      </c>
      <c r="C13" s="17"/>
      <c r="D13" s="19"/>
      <c r="E13" s="18"/>
      <c r="F13" s="13">
        <f>AI!A101</f>
        <v>0</v>
      </c>
      <c r="G13" s="18"/>
      <c r="H13" s="18"/>
      <c r="I13" s="18"/>
      <c r="J13" s="18"/>
      <c r="K13" s="20"/>
      <c r="L13" s="20"/>
      <c r="M13" s="21"/>
      <c r="N13" s="20"/>
    </row>
    <row r="14" spans="1:14" x14ac:dyDescent="0.25">
      <c r="A14" s="3"/>
      <c r="B14" s="17"/>
      <c r="C14" s="18"/>
      <c r="D14" s="19"/>
      <c r="E14" s="18"/>
      <c r="F14" s="18"/>
      <c r="G14" s="18"/>
      <c r="H14" s="18"/>
      <c r="I14" s="18"/>
      <c r="J14" s="18"/>
      <c r="K14" s="20"/>
      <c r="L14" s="20"/>
      <c r="M14" s="21"/>
      <c r="N14" s="20"/>
    </row>
    <row r="15" spans="1:14" x14ac:dyDescent="0.25">
      <c r="A15" s="3"/>
      <c r="B15" s="17" t="s">
        <v>22</v>
      </c>
      <c r="C15" s="18"/>
      <c r="D15" s="19"/>
      <c r="E15" s="18"/>
      <c r="F15" s="18"/>
      <c r="G15" s="18"/>
      <c r="H15" s="18"/>
      <c r="I15" s="18"/>
      <c r="J15" s="18"/>
      <c r="K15" s="20"/>
      <c r="L15" s="20"/>
      <c r="M15" s="21"/>
      <c r="N15" s="20"/>
    </row>
    <row r="16" spans="1:14" x14ac:dyDescent="0.25">
      <c r="A16" s="3"/>
      <c r="B16" s="18" t="s">
        <v>11</v>
      </c>
      <c r="C16" s="18"/>
      <c r="D16" s="19"/>
      <c r="E16" s="18"/>
      <c r="F16" s="13">
        <f>PV!P101</f>
        <v>0</v>
      </c>
      <c r="G16" s="18"/>
      <c r="H16" s="18" t="s">
        <v>51</v>
      </c>
      <c r="I16" s="18"/>
      <c r="J16" s="18"/>
      <c r="K16" s="20"/>
      <c r="L16" s="22">
        <f>PV!A102</f>
        <v>0</v>
      </c>
      <c r="M16" s="21"/>
      <c r="N16" s="20"/>
    </row>
    <row r="17" spans="1:14" x14ac:dyDescent="0.25">
      <c r="A17" s="3"/>
      <c r="B17" s="18" t="s">
        <v>10</v>
      </c>
      <c r="C17" s="18"/>
      <c r="D17" s="19"/>
      <c r="E17" s="18"/>
      <c r="F17" s="13">
        <f>PV!A101</f>
        <v>0</v>
      </c>
      <c r="G17" s="18"/>
      <c r="H17" s="18"/>
      <c r="I17" s="18"/>
      <c r="J17" s="18"/>
      <c r="K17" s="20"/>
      <c r="L17" s="22"/>
      <c r="M17" s="21"/>
      <c r="N17" s="20"/>
    </row>
    <row r="18" spans="1:14" x14ac:dyDescent="0.25">
      <c r="A18" s="3"/>
      <c r="B18" s="17"/>
      <c r="C18" s="18"/>
      <c r="D18" s="19"/>
      <c r="E18" s="18"/>
      <c r="F18" s="13"/>
      <c r="G18" s="18"/>
      <c r="H18" s="18"/>
      <c r="I18" s="18"/>
      <c r="J18" s="18"/>
      <c r="K18" s="20"/>
      <c r="L18" s="22"/>
      <c r="M18" s="21"/>
      <c r="N18" s="20"/>
    </row>
    <row r="19" spans="1:14" x14ac:dyDescent="0.25">
      <c r="A19" s="3"/>
      <c r="B19" s="17" t="s">
        <v>23</v>
      </c>
      <c r="C19" s="18"/>
      <c r="D19" s="19"/>
      <c r="E19" s="18"/>
      <c r="F19" s="13"/>
      <c r="G19" s="18"/>
      <c r="H19" s="18" t="s">
        <v>51</v>
      </c>
      <c r="I19" s="18"/>
      <c r="J19" s="18"/>
      <c r="K19" s="20"/>
      <c r="L19" s="22">
        <f>PP!A102</f>
        <v>0</v>
      </c>
      <c r="M19" s="21"/>
      <c r="N19" s="20"/>
    </row>
    <row r="20" spans="1:14" x14ac:dyDescent="0.25">
      <c r="A20" s="3"/>
      <c r="B20" s="18" t="s">
        <v>12</v>
      </c>
      <c r="C20" s="18"/>
      <c r="D20" s="19"/>
      <c r="E20" s="18"/>
      <c r="F20" s="23">
        <f>PP!O101</f>
        <v>0</v>
      </c>
      <c r="G20" s="18"/>
      <c r="H20" s="18"/>
      <c r="I20" s="18"/>
      <c r="J20" s="18"/>
      <c r="K20" s="20"/>
      <c r="L20" s="22"/>
      <c r="M20" s="21"/>
      <c r="N20" s="20"/>
    </row>
    <row r="21" spans="1:14" x14ac:dyDescent="0.25">
      <c r="A21" s="3"/>
      <c r="B21" s="18" t="s">
        <v>10</v>
      </c>
      <c r="C21" s="18"/>
      <c r="D21" s="19"/>
      <c r="E21" s="18"/>
      <c r="F21" s="13">
        <f>PP!A101</f>
        <v>0</v>
      </c>
      <c r="G21" s="18"/>
      <c r="H21" s="18"/>
      <c r="I21" s="18"/>
      <c r="J21" s="18"/>
      <c r="K21" s="20"/>
      <c r="L21" s="22"/>
      <c r="M21" s="21"/>
      <c r="N21" s="20"/>
    </row>
    <row r="22" spans="1:14" x14ac:dyDescent="0.25">
      <c r="A22" s="3"/>
      <c r="B22" s="17"/>
      <c r="C22" s="18"/>
      <c r="D22" s="19"/>
      <c r="E22" s="18"/>
      <c r="F22" s="13"/>
      <c r="G22" s="18"/>
      <c r="H22" s="18"/>
      <c r="I22" s="18"/>
      <c r="J22" s="18"/>
      <c r="K22" s="20"/>
      <c r="L22" s="22"/>
      <c r="M22" s="21"/>
      <c r="N22" s="20"/>
    </row>
    <row r="23" spans="1:14" x14ac:dyDescent="0.25">
      <c r="A23" s="3"/>
      <c r="B23" s="17" t="s">
        <v>66</v>
      </c>
      <c r="C23" s="18"/>
      <c r="D23" s="19"/>
      <c r="E23" s="18"/>
      <c r="F23" s="13"/>
      <c r="G23" s="18"/>
      <c r="H23" s="18"/>
      <c r="I23" s="18"/>
      <c r="J23" s="18"/>
      <c r="K23" s="20"/>
      <c r="L23" s="22"/>
      <c r="M23" s="21"/>
      <c r="N23" s="20"/>
    </row>
    <row r="24" spans="1:14" x14ac:dyDescent="0.25">
      <c r="A24" s="3"/>
      <c r="B24" s="18" t="s">
        <v>20</v>
      </c>
      <c r="C24" s="18"/>
      <c r="D24" s="19"/>
      <c r="E24" s="18"/>
      <c r="F24" s="13">
        <f>HNT!P101</f>
        <v>0</v>
      </c>
      <c r="G24" s="18"/>
      <c r="H24" s="18" t="s">
        <v>51</v>
      </c>
      <c r="I24" s="18"/>
      <c r="J24" s="18"/>
      <c r="K24" s="20"/>
      <c r="L24" s="22">
        <f>HNT!A102</f>
        <v>0</v>
      </c>
      <c r="M24" s="21"/>
      <c r="N24" s="20"/>
    </row>
    <row r="25" spans="1:14" x14ac:dyDescent="0.25">
      <c r="A25" s="3"/>
      <c r="B25" s="18" t="s">
        <v>21</v>
      </c>
      <c r="C25" s="18"/>
      <c r="D25" s="19"/>
      <c r="E25" s="18"/>
      <c r="F25" s="13">
        <f>HNT!Q101</f>
        <v>0</v>
      </c>
      <c r="G25" s="18"/>
      <c r="H25" s="18"/>
      <c r="I25" s="18"/>
      <c r="J25" s="18"/>
      <c r="K25" s="20"/>
      <c r="L25" s="22"/>
      <c r="M25" s="21"/>
      <c r="N25" s="20"/>
    </row>
    <row r="26" spans="1:14" x14ac:dyDescent="0.25">
      <c r="A26" s="3"/>
      <c r="B26" s="18" t="s">
        <v>10</v>
      </c>
      <c r="C26" s="18"/>
      <c r="D26" s="19"/>
      <c r="E26" s="18"/>
      <c r="F26" s="13">
        <f>HNT!A101</f>
        <v>0</v>
      </c>
      <c r="G26" s="18"/>
      <c r="H26" s="18"/>
      <c r="I26" s="18"/>
      <c r="J26" s="18"/>
      <c r="K26" s="20"/>
      <c r="L26" s="22"/>
      <c r="M26" s="21"/>
      <c r="N26" s="20"/>
    </row>
    <row r="27" spans="1:14" x14ac:dyDescent="0.25">
      <c r="A27" s="3"/>
      <c r="B27" s="18"/>
      <c r="C27" s="18"/>
      <c r="D27" s="19"/>
      <c r="E27" s="18"/>
      <c r="F27" s="13"/>
      <c r="G27" s="18"/>
      <c r="H27" s="18"/>
      <c r="I27" s="18"/>
      <c r="J27" s="18"/>
      <c r="K27" s="20"/>
      <c r="L27" s="22"/>
      <c r="M27" s="21"/>
      <c r="N27" s="20"/>
    </row>
    <row r="28" spans="1:14" x14ac:dyDescent="0.25">
      <c r="A28" s="3"/>
      <c r="B28" s="17" t="s">
        <v>24</v>
      </c>
      <c r="C28" s="18"/>
      <c r="D28" s="19"/>
      <c r="E28" s="18"/>
      <c r="F28" s="13"/>
      <c r="G28" s="18"/>
      <c r="H28" s="18"/>
      <c r="I28" s="18"/>
      <c r="J28" s="18"/>
      <c r="K28" s="20"/>
      <c r="L28" s="22"/>
      <c r="M28" s="21"/>
      <c r="N28" s="20"/>
    </row>
    <row r="29" spans="1:14" x14ac:dyDescent="0.25">
      <c r="A29" s="3"/>
      <c r="B29" s="18" t="s">
        <v>13</v>
      </c>
      <c r="C29" s="18"/>
      <c r="D29" s="19"/>
      <c r="E29" s="18"/>
      <c r="F29" s="13">
        <f>HE!H101</f>
        <v>0</v>
      </c>
      <c r="G29" s="18"/>
      <c r="H29" s="18" t="s">
        <v>17</v>
      </c>
      <c r="I29" s="18"/>
      <c r="J29" s="18"/>
      <c r="K29" s="18"/>
      <c r="L29" s="18">
        <f>HE!E101</f>
        <v>0</v>
      </c>
      <c r="M29" s="21"/>
      <c r="N29" s="20"/>
    </row>
    <row r="30" spans="1:14" x14ac:dyDescent="0.25">
      <c r="A30" s="3"/>
      <c r="B30" s="18" t="s">
        <v>14</v>
      </c>
      <c r="C30" s="18"/>
      <c r="D30" s="19"/>
      <c r="E30" s="18"/>
      <c r="F30" s="13">
        <f>HE!I101</f>
        <v>0</v>
      </c>
      <c r="G30" s="18"/>
      <c r="H30" s="18" t="s">
        <v>18</v>
      </c>
      <c r="I30" s="18"/>
      <c r="J30" s="18"/>
      <c r="K30" s="18"/>
      <c r="L30" s="18">
        <f>HE!F101</f>
        <v>0</v>
      </c>
      <c r="M30" s="21"/>
      <c r="N30" s="20"/>
    </row>
    <row r="31" spans="1:14" x14ac:dyDescent="0.25">
      <c r="A31" s="3"/>
      <c r="B31" s="18" t="s">
        <v>15</v>
      </c>
      <c r="C31" s="18"/>
      <c r="D31" s="19"/>
      <c r="E31" s="18"/>
      <c r="F31" s="13">
        <f>HE!J101</f>
        <v>0</v>
      </c>
      <c r="G31" s="18"/>
      <c r="H31" s="18" t="s">
        <v>19</v>
      </c>
      <c r="I31" s="18"/>
      <c r="J31" s="18"/>
      <c r="K31" s="18"/>
      <c r="L31" s="18">
        <f>HE!G101</f>
        <v>0</v>
      </c>
      <c r="M31" s="21"/>
      <c r="N31" s="20"/>
    </row>
    <row r="32" spans="1:14" x14ac:dyDescent="0.25">
      <c r="A32" s="3"/>
      <c r="B32" s="18" t="s">
        <v>16</v>
      </c>
      <c r="C32" s="3"/>
      <c r="D32" s="3"/>
      <c r="E32" s="3"/>
      <c r="F32" s="13">
        <f>HE!K101</f>
        <v>0</v>
      </c>
      <c r="G32" s="18"/>
      <c r="H32" s="18" t="s">
        <v>51</v>
      </c>
      <c r="I32" s="18"/>
      <c r="J32" s="18"/>
      <c r="K32" s="18"/>
      <c r="L32" s="18">
        <f>HE!A102</f>
        <v>0</v>
      </c>
      <c r="M32" s="21"/>
      <c r="N32" s="20"/>
    </row>
    <row r="33" spans="1:14" x14ac:dyDescent="0.25">
      <c r="A33" s="3"/>
      <c r="B33" s="18" t="s">
        <v>10</v>
      </c>
      <c r="C33" s="18"/>
      <c r="D33" s="19"/>
      <c r="E33" s="18"/>
      <c r="F33" s="13">
        <f>HE!A101</f>
        <v>0</v>
      </c>
      <c r="G33" s="18"/>
      <c r="H33" s="18"/>
      <c r="I33" s="18"/>
      <c r="J33" s="18"/>
      <c r="K33" s="20"/>
      <c r="L33" s="20"/>
      <c r="M33" s="21"/>
      <c r="N33" s="20"/>
    </row>
    <row r="34" spans="1:14" x14ac:dyDescent="0.25">
      <c r="A34" s="3"/>
      <c r="B34" s="3"/>
      <c r="C34" s="18"/>
      <c r="D34" s="19"/>
      <c r="E34" s="18"/>
      <c r="G34" s="18"/>
      <c r="H34" s="105">
        <f>SUM(F11:F33)+L11+L16+L19+L24+L29+L30+L31+L32+F35+F36+F37</f>
        <v>0</v>
      </c>
      <c r="I34" s="105"/>
      <c r="J34" s="105"/>
      <c r="K34" s="105"/>
      <c r="L34" s="105"/>
      <c r="M34" s="21"/>
      <c r="N34" s="20"/>
    </row>
    <row r="35" spans="1:14" x14ac:dyDescent="0.25">
      <c r="A35" s="3"/>
      <c r="B35" s="74" t="str">
        <f>IF(RIN!L111=0," ",UPPER(CONCATENATE(RIN!F117," ","(",RIN!I117,")")))</f>
        <v xml:space="preserve"> </v>
      </c>
      <c r="C35" s="13"/>
      <c r="D35" s="52"/>
      <c r="E35" s="13"/>
      <c r="F35" s="75">
        <f>RIN!L111</f>
        <v>0</v>
      </c>
      <c r="G35" s="18"/>
      <c r="H35" s="18"/>
      <c r="I35" s="18"/>
      <c r="J35" s="18"/>
      <c r="K35" s="20"/>
      <c r="L35" s="78" t="s">
        <v>86</v>
      </c>
      <c r="M35" s="21"/>
      <c r="N35" s="20"/>
    </row>
    <row r="36" spans="1:14" x14ac:dyDescent="0.25">
      <c r="A36" s="3"/>
      <c r="B36" s="74" t="str">
        <f>IF(RIN!M111=0," ",UPPER(CONCATENATE(RIN!F118," ","(",RIN!I118,")")))</f>
        <v xml:space="preserve"> </v>
      </c>
      <c r="C36" s="13"/>
      <c r="D36" s="13"/>
      <c r="E36" s="13"/>
      <c r="F36" s="75">
        <f>RIN!M111</f>
        <v>0</v>
      </c>
      <c r="G36" s="18"/>
      <c r="H36" s="18"/>
      <c r="I36" s="18"/>
      <c r="J36" s="18"/>
      <c r="K36" s="20"/>
      <c r="L36" s="78" t="s">
        <v>87</v>
      </c>
      <c r="M36" s="21"/>
      <c r="N36" s="20"/>
    </row>
    <row r="37" spans="1:14" x14ac:dyDescent="0.25">
      <c r="A37" s="3"/>
      <c r="B37" s="74" t="str">
        <f>IF(RIN!N111=0," ",UPPER(CONCATENATE(RIN!F119," ","(",RIN!I119,")")))</f>
        <v xml:space="preserve"> </v>
      </c>
      <c r="C37" s="13"/>
      <c r="D37" s="52"/>
      <c r="E37" s="13"/>
      <c r="F37" s="75">
        <f>RIN!N111</f>
        <v>0</v>
      </c>
      <c r="G37" s="18"/>
      <c r="H37" s="18"/>
      <c r="I37" s="18"/>
      <c r="J37" s="18"/>
      <c r="K37" s="20"/>
      <c r="L37" s="78" t="s">
        <v>88</v>
      </c>
      <c r="M37" s="21"/>
      <c r="N37" s="20"/>
    </row>
    <row r="38" spans="1:14" x14ac:dyDescent="0.25">
      <c r="A38" s="3"/>
      <c r="B38" s="17"/>
      <c r="C38" s="18"/>
      <c r="D38" s="19"/>
      <c r="E38" s="18"/>
      <c r="F38" s="18"/>
      <c r="G38" s="18"/>
      <c r="H38" s="18"/>
      <c r="I38" s="18"/>
      <c r="J38" s="18"/>
      <c r="K38" s="20"/>
      <c r="L38" s="78" t="s">
        <v>89</v>
      </c>
      <c r="M38" s="21"/>
      <c r="N38" s="20"/>
    </row>
    <row r="39" spans="1:14" x14ac:dyDescent="0.25">
      <c r="A39" s="3"/>
      <c r="B39" s="18" t="s">
        <v>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3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7"/>
      <c r="N40" s="3"/>
    </row>
    <row r="41" spans="1:14" x14ac:dyDescent="0.25">
      <c r="A41" s="3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7"/>
      <c r="N41" s="3"/>
    </row>
    <row r="42" spans="1:14" x14ac:dyDescent="0.25">
      <c r="A42" s="3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7"/>
      <c r="N42" s="3"/>
    </row>
    <row r="43" spans="1:14" x14ac:dyDescent="0.25">
      <c r="A43" s="3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7"/>
      <c r="N43" s="3"/>
    </row>
    <row r="44" spans="1:14" x14ac:dyDescent="0.25">
      <c r="A44" s="3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7"/>
      <c r="N44" s="3"/>
    </row>
    <row r="45" spans="1:14" x14ac:dyDescent="0.25">
      <c r="A45" s="3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9"/>
      <c r="N45" s="3"/>
    </row>
    <row r="46" spans="1:14" x14ac:dyDescent="0.25">
      <c r="A46" s="3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8"/>
      <c r="N46" s="3"/>
    </row>
    <row r="47" spans="1:14" x14ac:dyDescent="0.25">
      <c r="A47" s="3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8"/>
      <c r="N47" s="3"/>
    </row>
    <row r="48" spans="1:14" x14ac:dyDescent="0.25">
      <c r="A48" s="3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8"/>
      <c r="N48" s="3"/>
    </row>
    <row r="49" spans="1:14" x14ac:dyDescent="0.25">
      <c r="A49" s="3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8"/>
      <c r="N49" s="3"/>
    </row>
    <row r="50" spans="1:14" x14ac:dyDescent="0.25">
      <c r="A50" s="3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8"/>
      <c r="N50" s="3"/>
    </row>
    <row r="51" spans="1:14" x14ac:dyDescent="0.25">
      <c r="A51" s="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9"/>
      <c r="N51" s="3"/>
    </row>
    <row r="52" spans="1:14" x14ac:dyDescent="0.25">
      <c r="A52" s="3"/>
      <c r="B52" s="108" t="s">
        <v>5</v>
      </c>
      <c r="C52" s="108"/>
      <c r="D52" s="108"/>
      <c r="E52" s="108"/>
      <c r="F52" s="101" t="s">
        <v>6</v>
      </c>
      <c r="G52" s="101"/>
      <c r="H52" s="101"/>
      <c r="I52" s="101"/>
      <c r="J52" s="101"/>
      <c r="K52" s="101"/>
      <c r="L52" s="101"/>
      <c r="M52" s="101"/>
      <c r="N52" s="3"/>
    </row>
  </sheetData>
  <sheetProtection algorithmName="SHA-512" hashValue="jiCIWU8hTYNlXlSKweDNHthxjhd1nJN5g3W7rPyvx4KC8JejgamNFnsrTZfLh0Oyrzi0QzvUdyGuMx4VCLh/aQ==" saltValue="PZz5h+HuiH6Iw+dsTxMWmQ==" spinCount="100000" sheet="1" objects="1" scenarios="1" selectLockedCells="1"/>
  <dataConsolidate/>
  <mergeCells count="14">
    <mergeCell ref="F52:M52"/>
    <mergeCell ref="B44:L44"/>
    <mergeCell ref="D5:N5"/>
    <mergeCell ref="B43:L43"/>
    <mergeCell ref="D6:H6"/>
    <mergeCell ref="D7:H7"/>
    <mergeCell ref="B40:L40"/>
    <mergeCell ref="B41:L41"/>
    <mergeCell ref="B42:L42"/>
    <mergeCell ref="H34:L34"/>
    <mergeCell ref="F45:L51"/>
    <mergeCell ref="B45:E51"/>
    <mergeCell ref="B52:E52"/>
    <mergeCell ref="F8:I8"/>
  </mergeCells>
  <conditionalFormatting sqref="F35:F37">
    <cfRule type="cellIs" dxfId="44" priority="1" operator="greaterThan">
      <formula>0</formula>
    </cfRule>
    <cfRule type="cellIs" dxfId="43" priority="2" operator="equal">
      <formula>0</formula>
    </cfRule>
  </conditionalFormatting>
  <dataValidations count="6">
    <dataValidation type="whole" allowBlank="1" showInputMessage="1" showErrorMessage="1" sqref="L33 L10:L28">
      <formula1>1</formula1>
      <formula2>12</formula2>
    </dataValidation>
    <dataValidation type="whole" allowBlank="1" showInputMessage="1" showErrorMessage="1" sqref="K35:K38 K33 K10:K31">
      <formula1>1</formula1>
      <formula2>31</formula2>
    </dataValidation>
    <dataValidation type="whole" allowBlank="1" showInputMessage="1" showErrorMessage="1" errorTitle="Fecha (Año)" error="Favor de checar que el año sea un número válido" sqref="N7:N8">
      <formula1>2013</formula1>
      <formula2>2040</formula2>
    </dataValidation>
    <dataValidation type="whole" allowBlank="1" showInputMessage="1" showErrorMessage="1" errorTitle="Fecha (Día)" error="Favor de checar que el día sea un número válido (1-31)_x000a_" sqref="J7:J8">
      <formula1>1</formula1>
      <formula2>31</formula2>
    </dataValidation>
    <dataValidation type="whole" allowBlank="1" showInputMessage="1" showErrorMessage="1" errorTitle="Fecha (Mes)" error="Favor de checar que el mes sea un número válido (1-12)" sqref="L7:L8">
      <formula1>1</formula1>
      <formula2>12</formula2>
    </dataValidation>
    <dataValidation type="list" allowBlank="1" showInputMessage="1" showErrorMessage="1" sqref="D6:H6">
      <formula1>nomi</formula1>
    </dataValidation>
  </dataValidations>
  <pageMargins left="0.19685039370078741" right="0.19685039370078741" top="0.19685039370078741" bottom="0.19685039370078741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4"/>
  <sheetViews>
    <sheetView workbookViewId="0">
      <selection activeCell="J8" sqref="J8"/>
    </sheetView>
  </sheetViews>
  <sheetFormatPr baseColWidth="10" defaultRowHeight="15" x14ac:dyDescent="0.2"/>
  <cols>
    <col min="1" max="1" width="19.28515625" style="10" bestFit="1" customWidth="1"/>
    <col min="2" max="2" width="16.42578125" style="10" customWidth="1"/>
    <col min="3" max="5" width="16.42578125" style="10" hidden="1" customWidth="1"/>
    <col min="6" max="6" width="15.7109375" style="10" customWidth="1"/>
    <col min="7" max="7" width="16.42578125" style="10" hidden="1" customWidth="1"/>
    <col min="8" max="9" width="14.7109375" style="10" customWidth="1"/>
    <col min="10" max="10" width="11.42578125" style="10" hidden="1" customWidth="1"/>
    <col min="11" max="11" width="11.42578125" style="10"/>
    <col min="12" max="12" width="48.7109375" style="10" customWidth="1"/>
    <col min="13" max="13" width="15.7109375" style="14" hidden="1" customWidth="1"/>
    <col min="14" max="14" width="15.140625" style="10" hidden="1" customWidth="1"/>
    <col min="15" max="16" width="0" style="10" hidden="1" customWidth="1"/>
    <col min="17" max="16384" width="11.42578125" style="10"/>
  </cols>
  <sheetData>
    <row r="1" spans="1:16" x14ac:dyDescent="0.2">
      <c r="A1" s="14" t="s">
        <v>55</v>
      </c>
      <c r="B1" s="10" t="s">
        <v>25</v>
      </c>
      <c r="C1" s="14" t="s">
        <v>32</v>
      </c>
      <c r="D1" s="14" t="s">
        <v>33</v>
      </c>
      <c r="E1" s="14" t="s">
        <v>34</v>
      </c>
      <c r="F1" s="14" t="s">
        <v>35</v>
      </c>
      <c r="G1" s="14" t="s">
        <v>36</v>
      </c>
      <c r="H1" s="10" t="s">
        <v>26</v>
      </c>
      <c r="I1" s="10" t="s">
        <v>27</v>
      </c>
      <c r="J1" s="16"/>
      <c r="K1" s="10" t="s">
        <v>28</v>
      </c>
      <c r="L1" s="10" t="s">
        <v>29</v>
      </c>
    </row>
    <row r="2" spans="1:16" x14ac:dyDescent="0.2">
      <c r="A2" s="44"/>
      <c r="B2" s="44"/>
      <c r="C2" s="81">
        <f t="shared" ref="C2" si="0">IF(B2=2,100,0)</f>
        <v>0</v>
      </c>
      <c r="D2" s="82" t="str">
        <f t="shared" ref="D2" si="1">IF(B2=2, "S", "N")</f>
        <v>N</v>
      </c>
      <c r="E2" s="81">
        <f t="shared" ref="E2" si="2">IF(B2=2,100,0)</f>
        <v>0</v>
      </c>
      <c r="F2" s="91"/>
      <c r="G2" s="81">
        <f t="shared" ref="G2:G33" si="3">100-E2</f>
        <v>100</v>
      </c>
      <c r="H2" s="69"/>
      <c r="I2" s="69"/>
      <c r="J2" s="60">
        <f t="shared" ref="J2:J33" si="4">IFERROR(VLOOKUP(A2,numnom,1,0),0)</f>
        <v>0</v>
      </c>
      <c r="K2" s="60">
        <f>IF(H2=0, 0,IF(I2=0, 0,IF(H2&gt;I2, 0,I2-H2+1)))</f>
        <v>0</v>
      </c>
      <c r="L2" s="71" t="str">
        <f>IF(AND(A2=0,B2=0,H2=0,I2=0)," ",IF(J2=0,"El Número de Nómina no está dado de Alta",IF(A2=0,"Error en No. de Nómina",IF(B2=0,"Error en Tipo de Falta",IF(AND(B2=10,F2=0),"Falta Número Certificado IMSS",IF(H2=0,"Error en Fecha Inicio",IF(I2=0,"Error en Fecha Final",IF(OR(K2&gt;7,K2&lt;=0),"Error en número de días de falta",IF(OR(MONTH(H2)&lt;(Resumen!$L$7-1),AND(MONTH(H2)&gt;Resumen!$L$7,YEAR(H2)=Resumen!$N$7)),"Error en Mes",IF(AND(YEAR(H2)&lt;&gt;Resumen!$N$7,YEAR(H2)&lt;&gt;(Resumen!$N$7-1)),"Error en año",IF(AND(MONTH(H2)-11&lt;&gt;Resumen!$L$7,Resumen!$N$7&gt;YEAR(H2)),"Error en Mes",IF(AND(MONTH(H2)=Resumen!$L$7,YEAR(H2)=Resumen!$N$7,DAY(H2)&gt;Resumen!$J$7),"Error en día",IF(AND(MONTH(H2)&lt;&gt;Resumen!$L$7,YEAR(H2)=Resumen!$N$7,DAY(H2)&lt;Resumen!$J$7+23),"Error en día",IF(OR(WEEKDAY(H2)=7, WEEKDAY(H2)=1),"Error en día, fecha inicio es Descanso",IF(OR(WEEKDAY(I2)=7, WEEKDAY(I2)=1),"Error en día, fecha fin es Descanso",IF(O2&lt;&gt;0,"Error en día fecha inicio, es Festivo",IF(P2&lt;&gt;0, "Error en día fecha fin, es Festivo","OK")))))))))))))))))</f>
        <v xml:space="preserve"> </v>
      </c>
      <c r="M2" s="25">
        <f>IF(A2=A3,IF(A3=A4,IF(A4=A5,IF(A5=A6,K2+K3+K4+K5+K6,K2+K3+K4+K5),K2+K3+K4),K2+K3),K2)</f>
        <v>0</v>
      </c>
      <c r="N2" s="95">
        <v>41596</v>
      </c>
      <c r="O2" s="94">
        <f t="shared" ref="O2:O33" si="5">IFERROR(VLOOKUP(H2,festivo,1,0),0)</f>
        <v>0</v>
      </c>
      <c r="P2" s="94">
        <f t="shared" ref="P2:P33" si="6">IFERROR(VLOOKUP(I2,festivo,1,0),0)</f>
        <v>0</v>
      </c>
    </row>
    <row r="3" spans="1:16" x14ac:dyDescent="0.2">
      <c r="A3" s="45"/>
      <c r="B3" s="45"/>
      <c r="C3" s="83">
        <f t="shared" ref="C3:C6" si="7">IF(B3=2,100,0)</f>
        <v>0</v>
      </c>
      <c r="D3" s="84" t="str">
        <f t="shared" ref="D3:D6" si="8">IF(B3=2, "S", "N")</f>
        <v>N</v>
      </c>
      <c r="E3" s="83">
        <f t="shared" ref="E3:E6" si="9">IF(B3=2,100,0)</f>
        <v>0</v>
      </c>
      <c r="F3" s="45"/>
      <c r="G3" s="83">
        <f t="shared" si="3"/>
        <v>100</v>
      </c>
      <c r="H3" s="70"/>
      <c r="I3" s="70"/>
      <c r="J3" s="60">
        <f t="shared" si="4"/>
        <v>0</v>
      </c>
      <c r="K3" s="60">
        <f>IF(H3=0, 0,IF(I3=0, 0,IF(H3&gt;I3, 0,I3-H3+1)))</f>
        <v>0</v>
      </c>
      <c r="L3" s="71" t="str">
        <f>IF(AND(A3=0,B3=0,H3=0,I3=0)," ",IF(J3=0,"El Número de Nómina no está dado de Alta",IF(A3=0,"Error en No. de Nómina",IF(B3=0,"Error en Tipo de Falta",IF(AND(B3=10,F3=0),"Falta Número Certificado IMSS",IF(H3=0,"Error en Fecha Inicio",IF(I3=0,"Error en Fecha Final",IF(OR(K3&gt;7,K3&lt;=0),"Error en número de días de falta",IF(OR(MONTH(H3)&lt;(Resumen!$L$7-1),AND(MONTH(H3)&gt;Resumen!$L$7,YEAR(H3)=Resumen!$N$7)),"Error en Mes",IF(AND(YEAR(H3)&lt;&gt;Resumen!$N$7,YEAR(H3)&lt;&gt;(Resumen!$N$7-1)),"Error en año",IF(AND(MONTH(H3)-11&lt;&gt;Resumen!$L$7,Resumen!$N$7&gt;YEAR(H3)),"Error en Mes",IF(AND(MONTH(H3)=Resumen!$L$7,YEAR(H3)=Resumen!$N$7,DAY(H3)&gt;Resumen!$J$7),"Error en día",IF(AND(MONTH(H3)&lt;&gt;Resumen!$L$7,YEAR(H3)=Resumen!$N$7,DAY(H3)&lt;Resumen!$J$7+23),"Error en día",IF(OR(WEEKDAY(H3)=7, WEEKDAY(H3)=1),"Error en día, fecha inicio es Descanso",IF(OR(WEEKDAY(I3)=7, WEEKDAY(I3)=1),"Error en día, fecha fin es Descanso",IF(O3&lt;&gt;0,"Error en día fecha inicio, es Festivo",IF(P3&lt;&gt;0, "Error en día fecha fin, es Festivo","OK")))))))))))))))))</f>
        <v xml:space="preserve"> </v>
      </c>
      <c r="M3" s="25">
        <f t="shared" ref="M3:M34" si="10">IF(A3=A2,0,IF(A3=A4,IF(A4=A5,IF(A5=A6,IF(A6=A7,K3+K4+K5+K6+K7,K3+K4+K5+K6),K3+K4+K5),K3+K4),K3))</f>
        <v>0</v>
      </c>
      <c r="N3" s="95">
        <v>41633</v>
      </c>
      <c r="O3" s="94">
        <f t="shared" si="5"/>
        <v>0</v>
      </c>
      <c r="P3" s="94">
        <f t="shared" si="6"/>
        <v>0</v>
      </c>
    </row>
    <row r="4" spans="1:16" x14ac:dyDescent="0.2">
      <c r="A4" s="44"/>
      <c r="B4" s="44"/>
      <c r="C4" s="81">
        <f t="shared" si="7"/>
        <v>0</v>
      </c>
      <c r="D4" s="82" t="str">
        <f t="shared" si="8"/>
        <v>N</v>
      </c>
      <c r="E4" s="81">
        <f t="shared" si="9"/>
        <v>0</v>
      </c>
      <c r="F4" s="91"/>
      <c r="G4" s="81">
        <f t="shared" si="3"/>
        <v>100</v>
      </c>
      <c r="H4" s="69"/>
      <c r="I4" s="69"/>
      <c r="J4" s="60">
        <f t="shared" si="4"/>
        <v>0</v>
      </c>
      <c r="K4" s="60">
        <f>IF(H4=0, 0,IF(I4=0, 0,IF(H4&gt;I4, 0,I4-H4+1)))</f>
        <v>0</v>
      </c>
      <c r="L4" s="71" t="str">
        <f>IF(AND(A4=0,B4=0,H4=0,I4=0)," ",IF(J4=0,"El Número de Nómina no está dado de Alta",IF(A4=0,"Error en No. de Nómina",IF(B4=0,"Error en Tipo de Falta",IF(AND(B4=10,F4=0),"Falta Número Certificado IMSS",IF(H4=0,"Error en Fecha Inicio",IF(I4=0,"Error en Fecha Final",IF(OR(K4&gt;7,K4&lt;=0),"Error en número de días de falta",IF(OR(MONTH(H4)&lt;(Resumen!$L$7-1),AND(MONTH(H4)&gt;Resumen!$L$7,YEAR(H4)=Resumen!$N$7)),"Error en Mes",IF(AND(YEAR(H4)&lt;&gt;Resumen!$N$7,YEAR(H4)&lt;&gt;(Resumen!$N$7-1)),"Error en año",IF(AND(MONTH(H4)-11&lt;&gt;Resumen!$L$7,Resumen!$N$7&gt;YEAR(H4)),"Error en Mes",IF(AND(MONTH(H4)=Resumen!$L$7,YEAR(H4)=Resumen!$N$7,DAY(H4)&gt;Resumen!$J$7),"Error en día",IF(AND(MONTH(H4)&lt;&gt;Resumen!$L$7,YEAR(H4)=Resumen!$N$7,DAY(H4)&lt;Resumen!$J$7+23),"Error en día",IF(OR(WEEKDAY(H4)=7, WEEKDAY(H4)=1),"Error en día, fecha inicio es Descanso",IF(OR(WEEKDAY(I4)=7, WEEKDAY(I4)=1),"Error en día, fecha fin es Descanso",IF(O4&lt;&gt;0,"Error en día fecha inicio, es Festivo",IF(P4&lt;&gt;0, "Error en día fecha fin, es Festivo","OK")))))))))))))))))</f>
        <v xml:space="preserve"> </v>
      </c>
      <c r="M4" s="25">
        <f t="shared" si="10"/>
        <v>0</v>
      </c>
      <c r="N4" s="95">
        <v>41640</v>
      </c>
      <c r="O4" s="94">
        <f t="shared" si="5"/>
        <v>0</v>
      </c>
      <c r="P4" s="94">
        <f t="shared" si="6"/>
        <v>0</v>
      </c>
    </row>
    <row r="5" spans="1:16" x14ac:dyDescent="0.2">
      <c r="A5" s="45"/>
      <c r="B5" s="45"/>
      <c r="C5" s="83">
        <f t="shared" si="7"/>
        <v>0</v>
      </c>
      <c r="D5" s="84" t="str">
        <f t="shared" si="8"/>
        <v>N</v>
      </c>
      <c r="E5" s="83">
        <f t="shared" si="9"/>
        <v>0</v>
      </c>
      <c r="F5" s="45"/>
      <c r="G5" s="83">
        <f t="shared" si="3"/>
        <v>100</v>
      </c>
      <c r="H5" s="70"/>
      <c r="I5" s="70"/>
      <c r="J5" s="60">
        <f t="shared" si="4"/>
        <v>0</v>
      </c>
      <c r="K5" s="60">
        <f t="shared" ref="K5:K68" si="11">IF(H5=0, 0,IF(I5=0, 0,IF(H5&gt;I5, 0,I5-H5+1)))</f>
        <v>0</v>
      </c>
      <c r="L5" s="71" t="str">
        <f>IF(AND(A5=0,B5=0,H5=0,I5=0)," ",IF(J5=0,"El Número de Nómina no está dado de Alta",IF(A5=0,"Error en No. de Nómina",IF(B5=0,"Error en Tipo de Falta",IF(AND(B5=10,F5=0),"Falta Número Certificado IMSS",IF(H5=0,"Error en Fecha Inicio",IF(I5=0,"Error en Fecha Final",IF(OR(K5&gt;7,K5&lt;=0),"Error en número de días de falta",IF(OR(MONTH(H5)&lt;(Resumen!$L$7-1),AND(MONTH(H5)&gt;Resumen!$L$7,YEAR(H5)=Resumen!$N$7)),"Error en Mes",IF(AND(YEAR(H5)&lt;&gt;Resumen!$N$7,YEAR(H5)&lt;&gt;(Resumen!$N$7-1)),"Error en año",IF(AND(MONTH(H5)-11&lt;&gt;Resumen!$L$7,Resumen!$N$7&gt;YEAR(H5)),"Error en Mes",IF(AND(MONTH(H5)=Resumen!$L$7,YEAR(H5)=Resumen!$N$7,DAY(H5)&gt;Resumen!$J$7),"Error en día",IF(AND(MONTH(H5)&lt;&gt;Resumen!$L$7,YEAR(H5)=Resumen!$N$7,DAY(H5)&lt;Resumen!$J$7+23),"Error en día",IF(OR(WEEKDAY(H5)=7, WEEKDAY(H5)=1),"Error en día, fecha inicio es Descanso",IF(OR(WEEKDAY(I5)=7, WEEKDAY(I5)=1),"Error en día, fecha fin es Descanso",IF(O5&lt;&gt;0,"Error en día fecha inicio, es Festivo",IF(P5&lt;&gt;0, "Error en día fecha fin, es Festivo","OK")))))))))))))))))</f>
        <v xml:space="preserve"> </v>
      </c>
      <c r="M5" s="25">
        <f t="shared" si="10"/>
        <v>0</v>
      </c>
      <c r="N5" s="95">
        <v>41673</v>
      </c>
      <c r="O5" s="94">
        <f t="shared" si="5"/>
        <v>0</v>
      </c>
      <c r="P5" s="94">
        <f t="shared" si="6"/>
        <v>0</v>
      </c>
    </row>
    <row r="6" spans="1:16" x14ac:dyDescent="0.2">
      <c r="A6" s="44"/>
      <c r="B6" s="44"/>
      <c r="C6" s="81">
        <f t="shared" si="7"/>
        <v>0</v>
      </c>
      <c r="D6" s="82" t="str">
        <f t="shared" si="8"/>
        <v>N</v>
      </c>
      <c r="E6" s="81">
        <f t="shared" si="9"/>
        <v>0</v>
      </c>
      <c r="F6" s="91"/>
      <c r="G6" s="81">
        <f t="shared" si="3"/>
        <v>100</v>
      </c>
      <c r="H6" s="69"/>
      <c r="I6" s="69"/>
      <c r="J6" s="60">
        <f t="shared" si="4"/>
        <v>0</v>
      </c>
      <c r="K6" s="60">
        <f t="shared" si="11"/>
        <v>0</v>
      </c>
      <c r="L6" s="71" t="str">
        <f>IF(AND(A6=0,B6=0,H6=0,I6=0)," ",IF(J6=0,"El Número de Nómina no está dado de Alta",IF(A6=0,"Error en No. de Nómina",IF(B6=0,"Error en Tipo de Falta",IF(AND(B6=10,F6=0),"Falta Número Certificado IMSS",IF(H6=0,"Error en Fecha Inicio",IF(I6=0,"Error en Fecha Final",IF(OR(K6&gt;7,K6&lt;=0),"Error en número de días de falta",IF(OR(MONTH(H6)&lt;(Resumen!$L$7-1),AND(MONTH(H6)&gt;Resumen!$L$7,YEAR(H6)=Resumen!$N$7)),"Error en Mes",IF(AND(YEAR(H6)&lt;&gt;Resumen!$N$7,YEAR(H6)&lt;&gt;(Resumen!$N$7-1)),"Error en año",IF(AND(MONTH(H6)-11&lt;&gt;Resumen!$L$7,Resumen!$N$7&gt;YEAR(H6)),"Error en Mes",IF(AND(MONTH(H6)=Resumen!$L$7,YEAR(H6)=Resumen!$N$7,DAY(H6)&gt;Resumen!$J$7),"Error en día",IF(AND(MONTH(H6)&lt;&gt;Resumen!$L$7,YEAR(H6)=Resumen!$N$7,DAY(H6)&lt;Resumen!$J$7+23),"Error en día",IF(OR(WEEKDAY(H6)=7, WEEKDAY(H6)=1),"Error en día, fecha inicio es Descanso",IF(OR(WEEKDAY(I6)=7, WEEKDAY(I6)=1),"Error en día, fecha fin es Descanso",IF(O6&lt;&gt;0,"Error en día fecha inicio, es Festivo",IF(P6&lt;&gt;0, "Error en día fecha fin, es Festivo","OK")))))))))))))))))</f>
        <v xml:space="preserve"> </v>
      </c>
      <c r="M6" s="25">
        <f t="shared" si="10"/>
        <v>0</v>
      </c>
      <c r="N6" s="95">
        <v>41715</v>
      </c>
      <c r="O6" s="94">
        <f t="shared" si="5"/>
        <v>0</v>
      </c>
      <c r="P6" s="94">
        <f t="shared" si="6"/>
        <v>0</v>
      </c>
    </row>
    <row r="7" spans="1:16" x14ac:dyDescent="0.2">
      <c r="A7" s="45"/>
      <c r="B7" s="45"/>
      <c r="C7" s="83">
        <f t="shared" ref="C7:C66" si="12">IF(B7=2,100,0)</f>
        <v>0</v>
      </c>
      <c r="D7" s="84" t="str">
        <f t="shared" ref="D7:D66" si="13">IF(B7=2, "S", "N")</f>
        <v>N</v>
      </c>
      <c r="E7" s="83">
        <f t="shared" ref="E7:E66" si="14">IF(B7=2,100,0)</f>
        <v>0</v>
      </c>
      <c r="F7" s="45"/>
      <c r="G7" s="83">
        <f t="shared" si="3"/>
        <v>100</v>
      </c>
      <c r="H7" s="70"/>
      <c r="I7" s="70"/>
      <c r="J7" s="60">
        <f t="shared" si="4"/>
        <v>0</v>
      </c>
      <c r="K7" s="60">
        <f t="shared" si="11"/>
        <v>0</v>
      </c>
      <c r="L7" s="71" t="str">
        <f>IF(AND(A7=0,B7=0,H7=0,I7=0)," ",IF(J7=0,"El Número de Nómina no está dado de Alta",IF(A7=0,"Error en No. de Nómina",IF(B7=0,"Error en Tipo de Falta",IF(AND(B7=10,F7=0),"Falta Número Certificado IMSS",IF(H7=0,"Error en Fecha Inicio",IF(I7=0,"Error en Fecha Final",IF(OR(K7&gt;7,K7&lt;=0),"Error en número de días de falta",IF(OR(MONTH(H7)&lt;(Resumen!$L$7-1),AND(MONTH(H7)&gt;Resumen!$L$7,YEAR(H7)=Resumen!$N$7)),"Error en Mes",IF(AND(YEAR(H7)&lt;&gt;Resumen!$N$7,YEAR(H7)&lt;&gt;(Resumen!$N$7-1)),"Error en año",IF(AND(MONTH(H7)-11&lt;&gt;Resumen!$L$7,Resumen!$N$7&gt;YEAR(H7)),"Error en Mes",IF(AND(MONTH(H7)=Resumen!$L$7,YEAR(H7)=Resumen!$N$7,DAY(H7)&gt;Resumen!$J$7),"Error en día",IF(AND(MONTH(H7)&lt;&gt;Resumen!$L$7,YEAR(H7)=Resumen!$N$7,DAY(H7)&lt;Resumen!$J$7+23),"Error en día",IF(OR(WEEKDAY(H7)=7, WEEKDAY(H7)=1),"Error en día, fecha inicio es Descanso",IF(OR(WEEKDAY(I7)=7, WEEKDAY(I7)=1),"Error en día, fecha fin es Descanso",IF(O7&lt;&gt;0,"Error en día fecha inicio, es Festivo",IF(P7&lt;&gt;0, "Error en día fecha fin, es Festivo","OK")))))))))))))))))</f>
        <v xml:space="preserve"> </v>
      </c>
      <c r="M7" s="25">
        <f t="shared" si="10"/>
        <v>0</v>
      </c>
      <c r="N7" s="95">
        <v>41760</v>
      </c>
      <c r="O7" s="94">
        <f t="shared" si="5"/>
        <v>0</v>
      </c>
      <c r="P7" s="94">
        <f t="shared" si="6"/>
        <v>0</v>
      </c>
    </row>
    <row r="8" spans="1:16" x14ac:dyDescent="0.2">
      <c r="A8" s="44"/>
      <c r="B8" s="44"/>
      <c r="C8" s="81">
        <f t="shared" si="12"/>
        <v>0</v>
      </c>
      <c r="D8" s="82" t="str">
        <f t="shared" si="13"/>
        <v>N</v>
      </c>
      <c r="E8" s="81">
        <f t="shared" si="14"/>
        <v>0</v>
      </c>
      <c r="F8" s="91"/>
      <c r="G8" s="81">
        <f t="shared" si="3"/>
        <v>100</v>
      </c>
      <c r="H8" s="69"/>
      <c r="I8" s="69"/>
      <c r="J8" s="60">
        <f t="shared" si="4"/>
        <v>0</v>
      </c>
      <c r="K8" s="60">
        <f t="shared" si="11"/>
        <v>0</v>
      </c>
      <c r="L8" s="71" t="str">
        <f>IF(AND(A8=0,B8=0,H8=0,I8=0)," ",IF(J8=0,"El Número de Nómina no está dado de Alta",IF(A8=0,"Error en No. de Nómina",IF(B8=0,"Error en Tipo de Falta",IF(AND(B8=10,F8=0),"Falta Número Certificado IMSS",IF(H8=0,"Error en Fecha Inicio",IF(I8=0,"Error en Fecha Final",IF(OR(K8&gt;7,K8&lt;=0),"Error en número de días de falta",IF(OR(MONTH(H8)&lt;(Resumen!$L$7-1),AND(MONTH(H8)&gt;Resumen!$L$7,YEAR(H8)=Resumen!$N$7)),"Error en Mes",IF(AND(YEAR(H8)&lt;&gt;Resumen!$N$7,YEAR(H8)&lt;&gt;(Resumen!$N$7-1)),"Error en año",IF(AND(MONTH(H8)-11&lt;&gt;Resumen!$L$7,Resumen!$N$7&gt;YEAR(H8)),"Error en Mes",IF(AND(MONTH(H8)=Resumen!$L$7,YEAR(H8)=Resumen!$N$7,DAY(H8)&gt;Resumen!$J$7),"Error en día",IF(AND(MONTH(H8)&lt;&gt;Resumen!$L$7,YEAR(H8)=Resumen!$N$7,DAY(H8)&lt;Resumen!$J$7+23),"Error en día",IF(OR(WEEKDAY(H8)=7, WEEKDAY(H8)=1),"Error en día, fecha inicio es Descanso",IF(OR(WEEKDAY(I8)=7, WEEKDAY(I8)=1),"Error en día, fecha fin es Descanso",IF(O8&lt;&gt;0,"Error en día fecha inicio, es Festivo",IF(P8&lt;&gt;0, "Error en día fecha fin, es Festivo","OK")))))))))))))))))</f>
        <v xml:space="preserve"> </v>
      </c>
      <c r="M8" s="25">
        <f t="shared" si="10"/>
        <v>0</v>
      </c>
      <c r="N8" s="95">
        <v>41898</v>
      </c>
      <c r="O8" s="94">
        <f t="shared" si="5"/>
        <v>0</v>
      </c>
      <c r="P8" s="94">
        <f t="shared" si="6"/>
        <v>0</v>
      </c>
    </row>
    <row r="9" spans="1:16" x14ac:dyDescent="0.2">
      <c r="A9" s="45"/>
      <c r="B9" s="45"/>
      <c r="C9" s="83">
        <f t="shared" si="12"/>
        <v>0</v>
      </c>
      <c r="D9" s="84" t="str">
        <f t="shared" si="13"/>
        <v>N</v>
      </c>
      <c r="E9" s="83">
        <f t="shared" si="14"/>
        <v>0</v>
      </c>
      <c r="F9" s="45"/>
      <c r="G9" s="83">
        <f t="shared" si="3"/>
        <v>100</v>
      </c>
      <c r="H9" s="70"/>
      <c r="I9" s="70"/>
      <c r="J9" s="60">
        <f t="shared" si="4"/>
        <v>0</v>
      </c>
      <c r="K9" s="60">
        <f t="shared" si="11"/>
        <v>0</v>
      </c>
      <c r="L9" s="71" t="str">
        <f>IF(AND(A9=0,B9=0,H9=0,I9=0)," ",IF(J9=0,"El Número de Nómina no está dado de Alta",IF(A9=0,"Error en No. de Nómina",IF(B9=0,"Error en Tipo de Falta",IF(AND(B9=10,F9=0),"Falta Número Certificado IMSS",IF(H9=0,"Error en Fecha Inicio",IF(I9=0,"Error en Fecha Final",IF(OR(K9&gt;7,K9&lt;=0),"Error en número de días de falta",IF(OR(MONTH(H9)&lt;(Resumen!$L$7-1),AND(MONTH(H9)&gt;Resumen!$L$7,YEAR(H9)=Resumen!$N$7)),"Error en Mes",IF(AND(YEAR(H9)&lt;&gt;Resumen!$N$7,YEAR(H9)&lt;&gt;(Resumen!$N$7-1)),"Error en año",IF(AND(MONTH(H9)-11&lt;&gt;Resumen!$L$7,Resumen!$N$7&gt;YEAR(H9)),"Error en Mes",IF(AND(MONTH(H9)=Resumen!$L$7,YEAR(H9)=Resumen!$N$7,DAY(H9)&gt;Resumen!$J$7),"Error en día",IF(AND(MONTH(H9)&lt;&gt;Resumen!$L$7,YEAR(H9)=Resumen!$N$7,DAY(H9)&lt;Resumen!$J$7+23),"Error en día",IF(OR(WEEKDAY(H9)=7, WEEKDAY(H9)=1),"Error en día, fecha inicio es Descanso",IF(OR(WEEKDAY(I9)=7, WEEKDAY(I9)=1),"Error en día, fecha fin es Descanso",IF(O9&lt;&gt;0,"Error en día fecha inicio, es Festivo",IF(P9&lt;&gt;0, "Error en día fecha fin, es Festivo","OK")))))))))))))))))</f>
        <v xml:space="preserve"> </v>
      </c>
      <c r="M9" s="25">
        <f t="shared" si="10"/>
        <v>0</v>
      </c>
      <c r="N9" s="95">
        <v>41960</v>
      </c>
      <c r="O9" s="94">
        <f t="shared" si="5"/>
        <v>0</v>
      </c>
      <c r="P9" s="94">
        <f t="shared" si="6"/>
        <v>0</v>
      </c>
    </row>
    <row r="10" spans="1:16" x14ac:dyDescent="0.2">
      <c r="A10" s="44"/>
      <c r="B10" s="44"/>
      <c r="C10" s="81">
        <f t="shared" si="12"/>
        <v>0</v>
      </c>
      <c r="D10" s="82" t="str">
        <f t="shared" si="13"/>
        <v>N</v>
      </c>
      <c r="E10" s="81">
        <f t="shared" si="14"/>
        <v>0</v>
      </c>
      <c r="F10" s="44"/>
      <c r="G10" s="81">
        <f t="shared" si="3"/>
        <v>100</v>
      </c>
      <c r="H10" s="69"/>
      <c r="I10" s="69"/>
      <c r="J10" s="60">
        <f t="shared" si="4"/>
        <v>0</v>
      </c>
      <c r="K10" s="60">
        <f t="shared" si="11"/>
        <v>0</v>
      </c>
      <c r="L10" s="71" t="str">
        <f>IF(AND(A10=0,B10=0,H10=0,I10=0)," ",IF(J10=0,"El Número de Nómina no está dado de Alta",IF(A10=0,"Error en No. de Nómina",IF(B10=0,"Error en Tipo de Falta",IF(AND(B10=10,F10=0),"Falta Número Certificado IMSS",IF(H10=0,"Error en Fecha Inicio",IF(I10=0,"Error en Fecha Final",IF(OR(K10&gt;7,K10&lt;=0),"Error en número de días de falta",IF(OR(MONTH(H10)&lt;(Resumen!$L$7-1),AND(MONTH(H10)&gt;Resumen!$L$7,YEAR(H10)=Resumen!$N$7)),"Error en Mes",IF(AND(YEAR(H10)&lt;&gt;Resumen!$N$7,YEAR(H10)&lt;&gt;(Resumen!$N$7-1)),"Error en año",IF(AND(MONTH(H10)-11&lt;&gt;Resumen!$L$7,Resumen!$N$7&gt;YEAR(H10)),"Error en Mes",IF(AND(MONTH(H10)=Resumen!$L$7,YEAR(H10)=Resumen!$N$7,DAY(H10)&gt;Resumen!$J$7),"Error en día",IF(AND(MONTH(H10)&lt;&gt;Resumen!$L$7,YEAR(H10)=Resumen!$N$7,DAY(H10)&lt;Resumen!$J$7+23),"Error en día",IF(OR(WEEKDAY(H10)=7, WEEKDAY(H10)=1),"Error en día, fecha inicio es Descanso",IF(OR(WEEKDAY(I10)=7, WEEKDAY(I10)=1),"Error en día, fecha fin es Descanso",IF(O10&lt;&gt;0,"Error en día fecha inicio, es Festivo",IF(P10&lt;&gt;0, "Error en día fecha fin, es Festivo","OK")))))))))))))))))</f>
        <v xml:space="preserve"> </v>
      </c>
      <c r="M10" s="25">
        <f t="shared" si="10"/>
        <v>0</v>
      </c>
      <c r="N10" s="95">
        <v>41998</v>
      </c>
      <c r="O10" s="94">
        <f t="shared" si="5"/>
        <v>0</v>
      </c>
      <c r="P10" s="94">
        <f t="shared" si="6"/>
        <v>0</v>
      </c>
    </row>
    <row r="11" spans="1:16" x14ac:dyDescent="0.2">
      <c r="A11" s="45"/>
      <c r="B11" s="45"/>
      <c r="C11" s="83">
        <f t="shared" si="12"/>
        <v>0</v>
      </c>
      <c r="D11" s="84" t="str">
        <f t="shared" si="13"/>
        <v>N</v>
      </c>
      <c r="E11" s="83">
        <f t="shared" si="14"/>
        <v>0</v>
      </c>
      <c r="F11" s="45"/>
      <c r="G11" s="83">
        <f t="shared" si="3"/>
        <v>100</v>
      </c>
      <c r="H11" s="70"/>
      <c r="I11" s="70"/>
      <c r="J11" s="60">
        <f t="shared" si="4"/>
        <v>0</v>
      </c>
      <c r="K11" s="60">
        <f t="shared" si="11"/>
        <v>0</v>
      </c>
      <c r="L11" s="71" t="str">
        <f>IF(AND(A11=0,B11=0,H11=0,I11=0)," ",IF(J11=0,"El Número de Nómina no está dado de Alta",IF(A11=0,"Error en No. de Nómina",IF(B11=0,"Error en Tipo de Falta",IF(AND(B11=10,F11=0),"Falta Número Certificado IMSS",IF(H11=0,"Error en Fecha Inicio",IF(I11=0,"Error en Fecha Final",IF(OR(K11&gt;7,K11&lt;=0),"Error en número de días de falta",IF(OR(MONTH(H11)&lt;(Resumen!$L$7-1),AND(MONTH(H11)&gt;Resumen!$L$7,YEAR(H11)=Resumen!$N$7)),"Error en Mes",IF(AND(YEAR(H11)&lt;&gt;Resumen!$N$7,YEAR(H11)&lt;&gt;(Resumen!$N$7-1)),"Error en año",IF(AND(MONTH(H11)-11&lt;&gt;Resumen!$L$7,Resumen!$N$7&gt;YEAR(H11)),"Error en Mes",IF(AND(MONTH(H11)=Resumen!$L$7,YEAR(H11)=Resumen!$N$7,DAY(H11)&gt;Resumen!$J$7),"Error en día",IF(AND(MONTH(H11)&lt;&gt;Resumen!$L$7,YEAR(H11)=Resumen!$N$7,DAY(H11)&lt;Resumen!$J$7+23),"Error en día",IF(OR(WEEKDAY(H11)=7, WEEKDAY(H11)=1),"Error en día, fecha inicio es Descanso",IF(OR(WEEKDAY(I11)=7, WEEKDAY(I11)=1),"Error en día, fecha fin es Descanso",IF(O11&lt;&gt;0,"Error en día fecha inicio, es Festivo",IF(P11&lt;&gt;0, "Error en día fecha fin, es Festivo","OK")))))))))))))))))</f>
        <v xml:space="preserve"> </v>
      </c>
      <c r="M11" s="25">
        <f t="shared" si="10"/>
        <v>0</v>
      </c>
      <c r="N11" s="95">
        <v>42005</v>
      </c>
      <c r="O11" s="94">
        <f t="shared" si="5"/>
        <v>0</v>
      </c>
      <c r="P11" s="94">
        <f t="shared" si="6"/>
        <v>0</v>
      </c>
    </row>
    <row r="12" spans="1:16" x14ac:dyDescent="0.2">
      <c r="A12" s="44"/>
      <c r="B12" s="44"/>
      <c r="C12" s="81">
        <f t="shared" si="12"/>
        <v>0</v>
      </c>
      <c r="D12" s="82" t="str">
        <f t="shared" si="13"/>
        <v>N</v>
      </c>
      <c r="E12" s="81">
        <f t="shared" si="14"/>
        <v>0</v>
      </c>
      <c r="F12" s="44"/>
      <c r="G12" s="81">
        <f t="shared" si="3"/>
        <v>100</v>
      </c>
      <c r="H12" s="69"/>
      <c r="I12" s="69"/>
      <c r="J12" s="60">
        <f t="shared" si="4"/>
        <v>0</v>
      </c>
      <c r="K12" s="60">
        <f t="shared" si="11"/>
        <v>0</v>
      </c>
      <c r="L12" s="71" t="str">
        <f>IF(AND(A12=0,B12=0,H12=0,I12=0)," ",IF(J12=0,"El Número de Nómina no está dado de Alta",IF(A12=0,"Error en No. de Nómina",IF(B12=0,"Error en Tipo de Falta",IF(AND(B12=10,F12=0),"Falta Número Certificado IMSS",IF(H12=0,"Error en Fecha Inicio",IF(I12=0,"Error en Fecha Final",IF(OR(K12&gt;7,K12&lt;=0),"Error en número de días de falta",IF(OR(MONTH(H12)&lt;(Resumen!$L$7-1),AND(MONTH(H12)&gt;Resumen!$L$7,YEAR(H12)=Resumen!$N$7)),"Error en Mes",IF(AND(YEAR(H12)&lt;&gt;Resumen!$N$7,YEAR(H12)&lt;&gt;(Resumen!$N$7-1)),"Error en año",IF(AND(MONTH(H12)-11&lt;&gt;Resumen!$L$7,Resumen!$N$7&gt;YEAR(H12)),"Error en Mes",IF(AND(MONTH(H12)=Resumen!$L$7,YEAR(H12)=Resumen!$N$7,DAY(H12)&gt;Resumen!$J$7),"Error en día",IF(AND(MONTH(H12)&lt;&gt;Resumen!$L$7,YEAR(H12)=Resumen!$N$7,DAY(H12)&lt;Resumen!$J$7+23),"Error en día",IF(OR(WEEKDAY(H12)=7, WEEKDAY(H12)=1),"Error en día, fecha inicio es Descanso",IF(OR(WEEKDAY(I12)=7, WEEKDAY(I12)=1),"Error en día, fecha fin es Descanso",IF(O12&lt;&gt;0,"Error en día fecha inicio, es Festivo",IF(P12&lt;&gt;0, "Error en día fecha fin, es Festivo","OK")))))))))))))))))</f>
        <v xml:space="preserve"> </v>
      </c>
      <c r="M12" s="25">
        <f t="shared" si="10"/>
        <v>0</v>
      </c>
      <c r="N12" s="95">
        <v>42037</v>
      </c>
      <c r="O12" s="94">
        <f t="shared" si="5"/>
        <v>0</v>
      </c>
      <c r="P12" s="94">
        <f t="shared" si="6"/>
        <v>0</v>
      </c>
    </row>
    <row r="13" spans="1:16" x14ac:dyDescent="0.2">
      <c r="A13" s="45"/>
      <c r="B13" s="45"/>
      <c r="C13" s="83">
        <f t="shared" si="12"/>
        <v>0</v>
      </c>
      <c r="D13" s="84" t="str">
        <f t="shared" si="13"/>
        <v>N</v>
      </c>
      <c r="E13" s="83">
        <f t="shared" si="14"/>
        <v>0</v>
      </c>
      <c r="F13" s="45"/>
      <c r="G13" s="83">
        <f t="shared" si="3"/>
        <v>100</v>
      </c>
      <c r="H13" s="70"/>
      <c r="I13" s="70"/>
      <c r="J13" s="60">
        <f t="shared" si="4"/>
        <v>0</v>
      </c>
      <c r="K13" s="60">
        <f t="shared" si="11"/>
        <v>0</v>
      </c>
      <c r="L13" s="71" t="str">
        <f>IF(AND(A13=0,B13=0,H13=0,I13=0)," ",IF(J13=0,"El Número de Nómina no está dado de Alta",IF(A13=0,"Error en No. de Nómina",IF(B13=0,"Error en Tipo de Falta",IF(AND(B13=10,F13=0),"Falta Número Certificado IMSS",IF(H13=0,"Error en Fecha Inicio",IF(I13=0,"Error en Fecha Final",IF(OR(K13&gt;7,K13&lt;=0),"Error en número de días de falta",IF(OR(MONTH(H13)&lt;(Resumen!$L$7-1),AND(MONTH(H13)&gt;Resumen!$L$7,YEAR(H13)=Resumen!$N$7)),"Error en Mes",IF(AND(YEAR(H13)&lt;&gt;Resumen!$N$7,YEAR(H13)&lt;&gt;(Resumen!$N$7-1)),"Error en año",IF(AND(MONTH(H13)-11&lt;&gt;Resumen!$L$7,Resumen!$N$7&gt;YEAR(H13)),"Error en Mes",IF(AND(MONTH(H13)=Resumen!$L$7,YEAR(H13)=Resumen!$N$7,DAY(H13)&gt;Resumen!$J$7),"Error en día",IF(AND(MONTH(H13)&lt;&gt;Resumen!$L$7,YEAR(H13)=Resumen!$N$7,DAY(H13)&lt;Resumen!$J$7+23),"Error en día",IF(OR(WEEKDAY(H13)=7, WEEKDAY(H13)=1),"Error en día, fecha inicio es Descanso",IF(OR(WEEKDAY(I13)=7, WEEKDAY(I13)=1),"Error en día, fecha fin es Descanso",IF(O13&lt;&gt;0,"Error en día fecha inicio, es Festivo",IF(P13&lt;&gt;0, "Error en día fecha fin, es Festivo","OK")))))))))))))))))</f>
        <v xml:space="preserve"> </v>
      </c>
      <c r="M13" s="25">
        <f t="shared" si="10"/>
        <v>0</v>
      </c>
      <c r="N13" s="95">
        <v>42079</v>
      </c>
      <c r="O13" s="94">
        <f t="shared" si="5"/>
        <v>0</v>
      </c>
      <c r="P13" s="94">
        <f t="shared" si="6"/>
        <v>0</v>
      </c>
    </row>
    <row r="14" spans="1:16" x14ac:dyDescent="0.2">
      <c r="A14" s="44"/>
      <c r="B14" s="44"/>
      <c r="C14" s="81">
        <f t="shared" si="12"/>
        <v>0</v>
      </c>
      <c r="D14" s="82" t="str">
        <f t="shared" si="13"/>
        <v>N</v>
      </c>
      <c r="E14" s="81">
        <f t="shared" si="14"/>
        <v>0</v>
      </c>
      <c r="F14" s="44"/>
      <c r="G14" s="81">
        <f t="shared" si="3"/>
        <v>100</v>
      </c>
      <c r="H14" s="69"/>
      <c r="I14" s="69"/>
      <c r="J14" s="60">
        <f t="shared" si="4"/>
        <v>0</v>
      </c>
      <c r="K14" s="60">
        <f t="shared" si="11"/>
        <v>0</v>
      </c>
      <c r="L14" s="71" t="str">
        <f>IF(AND(A14=0,B14=0,H14=0,I14=0)," ",IF(J14=0,"El Número de Nómina no está dado de Alta",IF(A14=0,"Error en No. de Nómina",IF(B14=0,"Error en Tipo de Falta",IF(AND(B14=10,F14=0),"Falta Número Certificado IMSS",IF(H14=0,"Error en Fecha Inicio",IF(I14=0,"Error en Fecha Final",IF(OR(K14&gt;7,K14&lt;=0),"Error en número de días de falta",IF(OR(MONTH(H14)&lt;(Resumen!$L$7-1),AND(MONTH(H14)&gt;Resumen!$L$7,YEAR(H14)=Resumen!$N$7)),"Error en Mes",IF(AND(YEAR(H14)&lt;&gt;Resumen!$N$7,YEAR(H14)&lt;&gt;(Resumen!$N$7-1)),"Error en año",IF(AND(MONTH(H14)-11&lt;&gt;Resumen!$L$7,Resumen!$N$7&gt;YEAR(H14)),"Error en Mes",IF(AND(MONTH(H14)=Resumen!$L$7,YEAR(H14)=Resumen!$N$7,DAY(H14)&gt;Resumen!$J$7),"Error en día",IF(AND(MONTH(H14)&lt;&gt;Resumen!$L$7,YEAR(H14)=Resumen!$N$7,DAY(H14)&lt;Resumen!$J$7+23),"Error en día",IF(OR(WEEKDAY(H14)=7, WEEKDAY(H14)=1),"Error en día, fecha inicio es Descanso",IF(OR(WEEKDAY(I14)=7, WEEKDAY(I14)=1),"Error en día, fecha fin es Descanso",IF(O14&lt;&gt;0,"Error en día fecha inicio, es Festivo",IF(P14&lt;&gt;0, "Error en día fecha fin, es Festivo","OK")))))))))))))))))</f>
        <v xml:space="preserve"> </v>
      </c>
      <c r="M14" s="25">
        <f t="shared" si="10"/>
        <v>0</v>
      </c>
      <c r="N14" s="95">
        <v>42125</v>
      </c>
      <c r="O14" s="94">
        <f t="shared" si="5"/>
        <v>0</v>
      </c>
      <c r="P14" s="94">
        <f t="shared" si="6"/>
        <v>0</v>
      </c>
    </row>
    <row r="15" spans="1:16" x14ac:dyDescent="0.2">
      <c r="A15" s="45"/>
      <c r="B15" s="45"/>
      <c r="C15" s="83">
        <f t="shared" si="12"/>
        <v>0</v>
      </c>
      <c r="D15" s="84" t="str">
        <f t="shared" si="13"/>
        <v>N</v>
      </c>
      <c r="E15" s="83">
        <f t="shared" si="14"/>
        <v>0</v>
      </c>
      <c r="F15" s="45"/>
      <c r="G15" s="83">
        <f t="shared" si="3"/>
        <v>100</v>
      </c>
      <c r="H15" s="70"/>
      <c r="I15" s="70"/>
      <c r="J15" s="60">
        <f t="shared" si="4"/>
        <v>0</v>
      </c>
      <c r="K15" s="60">
        <f t="shared" si="11"/>
        <v>0</v>
      </c>
      <c r="L15" s="71" t="str">
        <f>IF(AND(A15=0,B15=0,H15=0,I15=0)," ",IF(J15=0,"El Número de Nómina no está dado de Alta",IF(A15=0,"Error en No. de Nómina",IF(B15=0,"Error en Tipo de Falta",IF(AND(B15=10,F15=0),"Falta Número Certificado IMSS",IF(H15=0,"Error en Fecha Inicio",IF(I15=0,"Error en Fecha Final",IF(OR(K15&gt;7,K15&lt;=0),"Error en número de días de falta",IF(OR(MONTH(H15)&lt;(Resumen!$L$7-1),AND(MONTH(H15)&gt;Resumen!$L$7,YEAR(H15)=Resumen!$N$7)),"Error en Mes",IF(AND(YEAR(H15)&lt;&gt;Resumen!$N$7,YEAR(H15)&lt;&gt;(Resumen!$N$7-1)),"Error en año",IF(AND(MONTH(H15)-11&lt;&gt;Resumen!$L$7,Resumen!$N$7&gt;YEAR(H15)),"Error en Mes",IF(AND(MONTH(H15)=Resumen!$L$7,YEAR(H15)=Resumen!$N$7,DAY(H15)&gt;Resumen!$J$7),"Error en día",IF(AND(MONTH(H15)&lt;&gt;Resumen!$L$7,YEAR(H15)=Resumen!$N$7,DAY(H15)&lt;Resumen!$J$7+23),"Error en día",IF(OR(WEEKDAY(H15)=7, WEEKDAY(H15)=1),"Error en día, fecha inicio es Descanso",IF(OR(WEEKDAY(I15)=7, WEEKDAY(I15)=1),"Error en día, fecha fin es Descanso",IF(O15&lt;&gt;0,"Error en día fecha inicio, es Festivo",IF(P15&lt;&gt;0, "Error en día fecha fin, es Festivo","OK")))))))))))))))))</f>
        <v xml:space="preserve"> </v>
      </c>
      <c r="M15" s="25">
        <f t="shared" si="10"/>
        <v>0</v>
      </c>
      <c r="N15" s="95">
        <v>42263</v>
      </c>
      <c r="O15" s="94">
        <f t="shared" si="5"/>
        <v>0</v>
      </c>
      <c r="P15" s="94">
        <f t="shared" si="6"/>
        <v>0</v>
      </c>
    </row>
    <row r="16" spans="1:16" x14ac:dyDescent="0.2">
      <c r="A16" s="44"/>
      <c r="B16" s="44"/>
      <c r="C16" s="81">
        <f t="shared" si="12"/>
        <v>0</v>
      </c>
      <c r="D16" s="82" t="str">
        <f t="shared" si="13"/>
        <v>N</v>
      </c>
      <c r="E16" s="81">
        <f t="shared" si="14"/>
        <v>0</v>
      </c>
      <c r="F16" s="44"/>
      <c r="G16" s="81">
        <f t="shared" si="3"/>
        <v>100</v>
      </c>
      <c r="H16" s="69"/>
      <c r="I16" s="69"/>
      <c r="J16" s="60">
        <f t="shared" si="4"/>
        <v>0</v>
      </c>
      <c r="K16" s="60">
        <f t="shared" si="11"/>
        <v>0</v>
      </c>
      <c r="L16" s="71" t="str">
        <f>IF(AND(A16=0,B16=0,H16=0,I16=0)," ",IF(J16=0,"El Número de Nómina no está dado de Alta",IF(A16=0,"Error en No. de Nómina",IF(B16=0,"Error en Tipo de Falta",IF(AND(B16=10,F16=0),"Falta Número Certificado IMSS",IF(H16=0,"Error en Fecha Inicio",IF(I16=0,"Error en Fecha Final",IF(OR(K16&gt;7,K16&lt;=0),"Error en número de días de falta",IF(OR(MONTH(H16)&lt;(Resumen!$L$7-1),AND(MONTH(H16)&gt;Resumen!$L$7,YEAR(H16)=Resumen!$N$7)),"Error en Mes",IF(AND(YEAR(H16)&lt;&gt;Resumen!$N$7,YEAR(H16)&lt;&gt;(Resumen!$N$7-1)),"Error en año",IF(AND(MONTH(H16)-11&lt;&gt;Resumen!$L$7,Resumen!$N$7&gt;YEAR(H16)),"Error en Mes",IF(AND(MONTH(H16)=Resumen!$L$7,YEAR(H16)=Resumen!$N$7,DAY(H16)&gt;Resumen!$J$7),"Error en día",IF(AND(MONTH(H16)&lt;&gt;Resumen!$L$7,YEAR(H16)=Resumen!$N$7,DAY(H16)&lt;Resumen!$J$7+23),"Error en día",IF(OR(WEEKDAY(H16)=7, WEEKDAY(H16)=1),"Error en día, fecha inicio es Descanso",IF(OR(WEEKDAY(I16)=7, WEEKDAY(I16)=1),"Error en día, fecha fin es Descanso",IF(O16&lt;&gt;0,"Error en día fecha inicio, es Festivo",IF(P16&lt;&gt;0, "Error en día fecha fin, es Festivo","OK")))))))))))))))))</f>
        <v xml:space="preserve"> </v>
      </c>
      <c r="M16" s="25">
        <f t="shared" si="10"/>
        <v>0</v>
      </c>
      <c r="N16" s="95">
        <v>42324</v>
      </c>
      <c r="O16" s="94">
        <f t="shared" si="5"/>
        <v>0</v>
      </c>
      <c r="P16" s="94">
        <f t="shared" si="6"/>
        <v>0</v>
      </c>
    </row>
    <row r="17" spans="1:16" x14ac:dyDescent="0.2">
      <c r="A17" s="45"/>
      <c r="B17" s="45"/>
      <c r="C17" s="83">
        <f t="shared" si="12"/>
        <v>0</v>
      </c>
      <c r="D17" s="84" t="str">
        <f t="shared" si="13"/>
        <v>N</v>
      </c>
      <c r="E17" s="83">
        <f t="shared" si="14"/>
        <v>0</v>
      </c>
      <c r="F17" s="45"/>
      <c r="G17" s="83">
        <f t="shared" si="3"/>
        <v>100</v>
      </c>
      <c r="H17" s="70"/>
      <c r="I17" s="70"/>
      <c r="J17" s="60">
        <f t="shared" si="4"/>
        <v>0</v>
      </c>
      <c r="K17" s="60">
        <f t="shared" si="11"/>
        <v>0</v>
      </c>
      <c r="L17" s="71" t="str">
        <f>IF(AND(A17=0,B17=0,H17=0,I17=0)," ",IF(J17=0,"El Número de Nómina no está dado de Alta",IF(A17=0,"Error en No. de Nómina",IF(B17=0,"Error en Tipo de Falta",IF(AND(B17=10,F17=0),"Falta Número Certificado IMSS",IF(H17=0,"Error en Fecha Inicio",IF(I17=0,"Error en Fecha Final",IF(OR(K17&gt;7,K17&lt;=0),"Error en número de días de falta",IF(OR(MONTH(H17)&lt;(Resumen!$L$7-1),AND(MONTH(H17)&gt;Resumen!$L$7,YEAR(H17)=Resumen!$N$7)),"Error en Mes",IF(AND(YEAR(H17)&lt;&gt;Resumen!$N$7,YEAR(H17)&lt;&gt;(Resumen!$N$7-1)),"Error en año",IF(AND(MONTH(H17)-11&lt;&gt;Resumen!$L$7,Resumen!$N$7&gt;YEAR(H17)),"Error en Mes",IF(AND(MONTH(H17)=Resumen!$L$7,YEAR(H17)=Resumen!$N$7,DAY(H17)&gt;Resumen!$J$7),"Error en día",IF(AND(MONTH(H17)&lt;&gt;Resumen!$L$7,YEAR(H17)=Resumen!$N$7,DAY(H17)&lt;Resumen!$J$7+23),"Error en día",IF(OR(WEEKDAY(H17)=7, WEEKDAY(H17)=1),"Error en día, fecha inicio es Descanso",IF(OR(WEEKDAY(I17)=7, WEEKDAY(I17)=1),"Error en día, fecha fin es Descanso",IF(O17&lt;&gt;0,"Error en día fecha inicio, es Festivo",IF(P17&lt;&gt;0, "Error en día fecha fin, es Festivo","OK")))))))))))))))))</f>
        <v xml:space="preserve"> </v>
      </c>
      <c r="M17" s="25">
        <f t="shared" si="10"/>
        <v>0</v>
      </c>
      <c r="N17" s="95">
        <v>42363</v>
      </c>
      <c r="O17" s="94">
        <f t="shared" si="5"/>
        <v>0</v>
      </c>
      <c r="P17" s="94">
        <f t="shared" si="6"/>
        <v>0</v>
      </c>
    </row>
    <row r="18" spans="1:16" x14ac:dyDescent="0.2">
      <c r="A18" s="44"/>
      <c r="B18" s="44"/>
      <c r="C18" s="81">
        <f t="shared" si="12"/>
        <v>0</v>
      </c>
      <c r="D18" s="82" t="str">
        <f t="shared" si="13"/>
        <v>N</v>
      </c>
      <c r="E18" s="81">
        <f t="shared" si="14"/>
        <v>0</v>
      </c>
      <c r="F18" s="44"/>
      <c r="G18" s="81">
        <f t="shared" si="3"/>
        <v>100</v>
      </c>
      <c r="H18" s="69"/>
      <c r="I18" s="69"/>
      <c r="J18" s="60">
        <f t="shared" si="4"/>
        <v>0</v>
      </c>
      <c r="K18" s="60">
        <f t="shared" si="11"/>
        <v>0</v>
      </c>
      <c r="L18" s="71" t="str">
        <f>IF(AND(A18=0,B18=0,H18=0,I18=0)," ",IF(J18=0,"El Número de Nómina no está dado de Alta",IF(A18=0,"Error en No. de Nómina",IF(B18=0,"Error en Tipo de Falta",IF(AND(B18=10,F18=0),"Falta Número Certificado IMSS",IF(H18=0,"Error en Fecha Inicio",IF(I18=0,"Error en Fecha Final",IF(OR(K18&gt;7,K18&lt;=0),"Error en número de días de falta",IF(OR(MONTH(H18)&lt;(Resumen!$L$7-1),AND(MONTH(H18)&gt;Resumen!$L$7,YEAR(H18)=Resumen!$N$7)),"Error en Mes",IF(AND(YEAR(H18)&lt;&gt;Resumen!$N$7,YEAR(H18)&lt;&gt;(Resumen!$N$7-1)),"Error en año",IF(AND(MONTH(H18)-11&lt;&gt;Resumen!$L$7,Resumen!$N$7&gt;YEAR(H18)),"Error en Mes",IF(AND(MONTH(H18)=Resumen!$L$7,YEAR(H18)=Resumen!$N$7,DAY(H18)&gt;Resumen!$J$7),"Error en día",IF(AND(MONTH(H18)&lt;&gt;Resumen!$L$7,YEAR(H18)=Resumen!$N$7,DAY(H18)&lt;Resumen!$J$7+23),"Error en día",IF(OR(WEEKDAY(H18)=7, WEEKDAY(H18)=1),"Error en día, fecha inicio es Descanso",IF(OR(WEEKDAY(I18)=7, WEEKDAY(I18)=1),"Error en día, fecha fin es Descanso",IF(O18&lt;&gt;0,"Error en día fecha inicio, es Festivo",IF(P18&lt;&gt;0, "Error en día fecha fin, es Festivo","OK")))))))))))))))))</f>
        <v xml:space="preserve"> </v>
      </c>
      <c r="M18" s="25">
        <f t="shared" si="10"/>
        <v>0</v>
      </c>
      <c r="N18" s="95">
        <v>42370</v>
      </c>
      <c r="O18" s="94">
        <f t="shared" si="5"/>
        <v>0</v>
      </c>
      <c r="P18" s="94">
        <f t="shared" si="6"/>
        <v>0</v>
      </c>
    </row>
    <row r="19" spans="1:16" x14ac:dyDescent="0.2">
      <c r="A19" s="45"/>
      <c r="B19" s="45"/>
      <c r="C19" s="83">
        <f t="shared" si="12"/>
        <v>0</v>
      </c>
      <c r="D19" s="84" t="str">
        <f t="shared" si="13"/>
        <v>N</v>
      </c>
      <c r="E19" s="83">
        <f t="shared" si="14"/>
        <v>0</v>
      </c>
      <c r="F19" s="45"/>
      <c r="G19" s="83">
        <f t="shared" si="3"/>
        <v>100</v>
      </c>
      <c r="H19" s="70"/>
      <c r="I19" s="70"/>
      <c r="J19" s="60">
        <f t="shared" si="4"/>
        <v>0</v>
      </c>
      <c r="K19" s="60">
        <f t="shared" si="11"/>
        <v>0</v>
      </c>
      <c r="L19" s="71" t="str">
        <f>IF(AND(A19=0,B19=0,H19=0,I19=0)," ",IF(J19=0,"El Número de Nómina no está dado de Alta",IF(A19=0,"Error en No. de Nómina",IF(B19=0,"Error en Tipo de Falta",IF(AND(B19=10,F19=0),"Falta Número Certificado IMSS",IF(H19=0,"Error en Fecha Inicio",IF(I19=0,"Error en Fecha Final",IF(OR(K19&gt;7,K19&lt;=0),"Error en número de días de falta",IF(OR(MONTH(H19)&lt;(Resumen!$L$7-1),AND(MONTH(H19)&gt;Resumen!$L$7,YEAR(H19)=Resumen!$N$7)),"Error en Mes",IF(AND(YEAR(H19)&lt;&gt;Resumen!$N$7,YEAR(H19)&lt;&gt;(Resumen!$N$7-1)),"Error en año",IF(AND(MONTH(H19)-11&lt;&gt;Resumen!$L$7,Resumen!$N$7&gt;YEAR(H19)),"Error en Mes",IF(AND(MONTH(H19)=Resumen!$L$7,YEAR(H19)=Resumen!$N$7,DAY(H19)&gt;Resumen!$J$7),"Error en día",IF(AND(MONTH(H19)&lt;&gt;Resumen!$L$7,YEAR(H19)=Resumen!$N$7,DAY(H19)&lt;Resumen!$J$7+23),"Error en día",IF(OR(WEEKDAY(H19)=7, WEEKDAY(H19)=1),"Error en día, fecha inicio es Descanso",IF(OR(WEEKDAY(I19)=7, WEEKDAY(I19)=1),"Error en día, fecha fin es Descanso",IF(O19&lt;&gt;0,"Error en día fecha inicio, es Festivo",IF(P19&lt;&gt;0, "Error en día fecha fin, es Festivo","OK")))))))))))))))))</f>
        <v xml:space="preserve"> </v>
      </c>
      <c r="M19" s="25">
        <f t="shared" si="10"/>
        <v>0</v>
      </c>
      <c r="N19" s="95">
        <v>42401</v>
      </c>
      <c r="O19" s="94">
        <f t="shared" si="5"/>
        <v>0</v>
      </c>
      <c r="P19" s="94">
        <f t="shared" si="6"/>
        <v>0</v>
      </c>
    </row>
    <row r="20" spans="1:16" x14ac:dyDescent="0.2">
      <c r="A20" s="44"/>
      <c r="B20" s="44"/>
      <c r="C20" s="81">
        <f t="shared" si="12"/>
        <v>0</v>
      </c>
      <c r="D20" s="82" t="str">
        <f t="shared" si="13"/>
        <v>N</v>
      </c>
      <c r="E20" s="81">
        <f t="shared" si="14"/>
        <v>0</v>
      </c>
      <c r="F20" s="44"/>
      <c r="G20" s="81">
        <f t="shared" si="3"/>
        <v>100</v>
      </c>
      <c r="H20" s="69"/>
      <c r="I20" s="69"/>
      <c r="J20" s="60">
        <f t="shared" si="4"/>
        <v>0</v>
      </c>
      <c r="K20" s="60">
        <f t="shared" si="11"/>
        <v>0</v>
      </c>
      <c r="L20" s="71" t="str">
        <f>IF(AND(A20=0,B20=0,H20=0,I20=0)," ",IF(J20=0,"El Número de Nómina no está dado de Alta",IF(A20=0,"Error en No. de Nómina",IF(B20=0,"Error en Tipo de Falta",IF(AND(B20=10,F20=0),"Falta Número Certificado IMSS",IF(H20=0,"Error en Fecha Inicio",IF(I20=0,"Error en Fecha Final",IF(OR(K20&gt;7,K20&lt;=0),"Error en número de días de falta",IF(OR(MONTH(H20)&lt;(Resumen!$L$7-1),AND(MONTH(H20)&gt;Resumen!$L$7,YEAR(H20)=Resumen!$N$7)),"Error en Mes",IF(AND(YEAR(H20)&lt;&gt;Resumen!$N$7,YEAR(H20)&lt;&gt;(Resumen!$N$7-1)),"Error en año",IF(AND(MONTH(H20)-11&lt;&gt;Resumen!$L$7,Resumen!$N$7&gt;YEAR(H20)),"Error en Mes",IF(AND(MONTH(H20)=Resumen!$L$7,YEAR(H20)=Resumen!$N$7,DAY(H20)&gt;Resumen!$J$7),"Error en día",IF(AND(MONTH(H20)&lt;&gt;Resumen!$L$7,YEAR(H20)=Resumen!$N$7,DAY(H20)&lt;Resumen!$J$7+23),"Error en día",IF(OR(WEEKDAY(H20)=7, WEEKDAY(H20)=1),"Error en día, fecha inicio es Descanso",IF(OR(WEEKDAY(I20)=7, WEEKDAY(I20)=1),"Error en día, fecha fin es Descanso",IF(O20&lt;&gt;0,"Error en día fecha inicio, es Festivo",IF(P20&lt;&gt;0, "Error en día fecha fin, es Festivo","OK")))))))))))))))))</f>
        <v xml:space="preserve"> </v>
      </c>
      <c r="M20" s="25">
        <f t="shared" si="10"/>
        <v>0</v>
      </c>
      <c r="N20" s="95">
        <v>42450</v>
      </c>
      <c r="O20" s="94">
        <f t="shared" si="5"/>
        <v>0</v>
      </c>
      <c r="P20" s="94">
        <f t="shared" si="6"/>
        <v>0</v>
      </c>
    </row>
    <row r="21" spans="1:16" x14ac:dyDescent="0.2">
      <c r="A21" s="45"/>
      <c r="B21" s="45"/>
      <c r="C21" s="83">
        <f t="shared" si="12"/>
        <v>0</v>
      </c>
      <c r="D21" s="84" t="str">
        <f t="shared" si="13"/>
        <v>N</v>
      </c>
      <c r="E21" s="83">
        <f t="shared" si="14"/>
        <v>0</v>
      </c>
      <c r="F21" s="45"/>
      <c r="G21" s="83">
        <f t="shared" si="3"/>
        <v>100</v>
      </c>
      <c r="H21" s="70"/>
      <c r="I21" s="70"/>
      <c r="J21" s="60">
        <f t="shared" si="4"/>
        <v>0</v>
      </c>
      <c r="K21" s="60">
        <f t="shared" si="11"/>
        <v>0</v>
      </c>
      <c r="L21" s="71" t="str">
        <f>IF(AND(A21=0,B21=0,H21=0,I21=0)," ",IF(J21=0,"El Número de Nómina no está dado de Alta",IF(A21=0,"Error en No. de Nómina",IF(B21=0,"Error en Tipo de Falta",IF(AND(B21=10,F21=0),"Falta Número Certificado IMSS",IF(H21=0,"Error en Fecha Inicio",IF(I21=0,"Error en Fecha Final",IF(OR(K21&gt;7,K21&lt;=0),"Error en número de días de falta",IF(OR(MONTH(H21)&lt;(Resumen!$L$7-1),AND(MONTH(H21)&gt;Resumen!$L$7,YEAR(H21)=Resumen!$N$7)),"Error en Mes",IF(AND(YEAR(H21)&lt;&gt;Resumen!$N$7,YEAR(H21)&lt;&gt;(Resumen!$N$7-1)),"Error en año",IF(AND(MONTH(H21)-11&lt;&gt;Resumen!$L$7,Resumen!$N$7&gt;YEAR(H21)),"Error en Mes",IF(AND(MONTH(H21)=Resumen!$L$7,YEAR(H21)=Resumen!$N$7,DAY(H21)&gt;Resumen!$J$7),"Error en día",IF(AND(MONTH(H21)&lt;&gt;Resumen!$L$7,YEAR(H21)=Resumen!$N$7,DAY(H21)&lt;Resumen!$J$7+23),"Error en día",IF(OR(WEEKDAY(H21)=7, WEEKDAY(H21)=1),"Error en día, fecha inicio es Descanso",IF(OR(WEEKDAY(I21)=7, WEEKDAY(I21)=1),"Error en día, fecha fin es Descanso",IF(O21&lt;&gt;0,"Error en día fecha inicio, es Festivo",IF(P21&lt;&gt;0, "Error en día fecha fin, es Festivo","OK")))))))))))))))))</f>
        <v xml:space="preserve"> </v>
      </c>
      <c r="M21" s="25">
        <f t="shared" si="10"/>
        <v>0</v>
      </c>
      <c r="N21" s="95">
        <v>42629</v>
      </c>
      <c r="O21" s="94">
        <f t="shared" si="5"/>
        <v>0</v>
      </c>
      <c r="P21" s="94">
        <f t="shared" si="6"/>
        <v>0</v>
      </c>
    </row>
    <row r="22" spans="1:16" x14ac:dyDescent="0.2">
      <c r="A22" s="44"/>
      <c r="B22" s="44"/>
      <c r="C22" s="81">
        <f t="shared" si="12"/>
        <v>0</v>
      </c>
      <c r="D22" s="82" t="str">
        <f t="shared" si="13"/>
        <v>N</v>
      </c>
      <c r="E22" s="81">
        <f t="shared" si="14"/>
        <v>0</v>
      </c>
      <c r="F22" s="44"/>
      <c r="G22" s="81">
        <f t="shared" si="3"/>
        <v>100</v>
      </c>
      <c r="H22" s="69"/>
      <c r="I22" s="69"/>
      <c r="J22" s="60">
        <f t="shared" si="4"/>
        <v>0</v>
      </c>
      <c r="K22" s="60">
        <f t="shared" si="11"/>
        <v>0</v>
      </c>
      <c r="L22" s="71" t="str">
        <f>IF(AND(A22=0,B22=0,H22=0,I22=0)," ",IF(J22=0,"El Número de Nómina no está dado de Alta",IF(A22=0,"Error en No. de Nómina",IF(B22=0,"Error en Tipo de Falta",IF(AND(B22=10,F22=0),"Falta Número Certificado IMSS",IF(H22=0,"Error en Fecha Inicio",IF(I22=0,"Error en Fecha Final",IF(OR(K22&gt;7,K22&lt;=0),"Error en número de días de falta",IF(OR(MONTH(H22)&lt;(Resumen!$L$7-1),AND(MONTH(H22)&gt;Resumen!$L$7,YEAR(H22)=Resumen!$N$7)),"Error en Mes",IF(AND(YEAR(H22)&lt;&gt;Resumen!$N$7,YEAR(H22)&lt;&gt;(Resumen!$N$7-1)),"Error en año",IF(AND(MONTH(H22)-11&lt;&gt;Resumen!$L$7,Resumen!$N$7&gt;YEAR(H22)),"Error en Mes",IF(AND(MONTH(H22)=Resumen!$L$7,YEAR(H22)=Resumen!$N$7,DAY(H22)&gt;Resumen!$J$7),"Error en día",IF(AND(MONTH(H22)&lt;&gt;Resumen!$L$7,YEAR(H22)=Resumen!$N$7,DAY(H22)&lt;Resumen!$J$7+23),"Error en día",IF(OR(WEEKDAY(H22)=7, WEEKDAY(H22)=1),"Error en día, fecha inicio es Descanso",IF(OR(WEEKDAY(I22)=7, WEEKDAY(I22)=1),"Error en día, fecha fin es Descanso",IF(O22&lt;&gt;0,"Error en día fecha inicio, es Festivo",IF(P22&lt;&gt;0, "Error en día fecha fin, es Festivo","OK")))))))))))))))))</f>
        <v xml:space="preserve"> </v>
      </c>
      <c r="M22" s="25">
        <f t="shared" si="10"/>
        <v>0</v>
      </c>
      <c r="N22" s="95">
        <v>42695</v>
      </c>
      <c r="O22" s="94">
        <f t="shared" si="5"/>
        <v>0</v>
      </c>
      <c r="P22" s="94">
        <f t="shared" si="6"/>
        <v>0</v>
      </c>
    </row>
    <row r="23" spans="1:16" x14ac:dyDescent="0.2">
      <c r="A23" s="45"/>
      <c r="B23" s="45"/>
      <c r="C23" s="83">
        <f t="shared" si="12"/>
        <v>0</v>
      </c>
      <c r="D23" s="84" t="str">
        <f t="shared" si="13"/>
        <v>N</v>
      </c>
      <c r="E23" s="83">
        <f t="shared" si="14"/>
        <v>0</v>
      </c>
      <c r="F23" s="45"/>
      <c r="G23" s="83">
        <f t="shared" si="3"/>
        <v>100</v>
      </c>
      <c r="H23" s="70"/>
      <c r="I23" s="70"/>
      <c r="J23" s="60">
        <f t="shared" si="4"/>
        <v>0</v>
      </c>
      <c r="K23" s="60">
        <f t="shared" si="11"/>
        <v>0</v>
      </c>
      <c r="L23" s="71" t="str">
        <f>IF(AND(A23=0,B23=0,H23=0,I23=0)," ",IF(J23=0,"El Número de Nómina no está dado de Alta",IF(A23=0,"Error en No. de Nómina",IF(B23=0,"Error en Tipo de Falta",IF(AND(B23=10,F23=0),"Falta Número Certificado IMSS",IF(H23=0,"Error en Fecha Inicio",IF(I23=0,"Error en Fecha Final",IF(OR(K23&gt;7,K23&lt;=0),"Error en número de días de falta",IF(OR(MONTH(H23)&lt;(Resumen!$L$7-1),AND(MONTH(H23)&gt;Resumen!$L$7,YEAR(H23)=Resumen!$N$7)),"Error en Mes",IF(AND(YEAR(H23)&lt;&gt;Resumen!$N$7,YEAR(H23)&lt;&gt;(Resumen!$N$7-1)),"Error en año",IF(AND(MONTH(H23)-11&lt;&gt;Resumen!$L$7,Resumen!$N$7&gt;YEAR(H23)),"Error en Mes",IF(AND(MONTH(H23)=Resumen!$L$7,YEAR(H23)=Resumen!$N$7,DAY(H23)&gt;Resumen!$J$7),"Error en día",IF(AND(MONTH(H23)&lt;&gt;Resumen!$L$7,YEAR(H23)=Resumen!$N$7,DAY(H23)&lt;Resumen!$J$7+23),"Error en día",IF(OR(WEEKDAY(H23)=7, WEEKDAY(H23)=1),"Error en día, fecha inicio es Descanso",IF(OR(WEEKDAY(I23)=7, WEEKDAY(I23)=1),"Error en día, fecha fin es Descanso",IF(O23&lt;&gt;0,"Error en día fecha inicio, es Festivo",IF(P23&lt;&gt;0, "Error en día fecha fin, es Festivo","OK")))))))))))))))))</f>
        <v xml:space="preserve"> </v>
      </c>
      <c r="M23" s="25">
        <f t="shared" si="10"/>
        <v>0</v>
      </c>
      <c r="N23" s="95">
        <v>42772</v>
      </c>
      <c r="O23" s="94">
        <f t="shared" si="5"/>
        <v>0</v>
      </c>
      <c r="P23" s="94">
        <f t="shared" si="6"/>
        <v>0</v>
      </c>
    </row>
    <row r="24" spans="1:16" x14ac:dyDescent="0.2">
      <c r="A24" s="44"/>
      <c r="B24" s="44"/>
      <c r="C24" s="81">
        <f t="shared" si="12"/>
        <v>0</v>
      </c>
      <c r="D24" s="82" t="str">
        <f t="shared" si="13"/>
        <v>N</v>
      </c>
      <c r="E24" s="81">
        <f t="shared" si="14"/>
        <v>0</v>
      </c>
      <c r="F24" s="44"/>
      <c r="G24" s="81">
        <f t="shared" si="3"/>
        <v>100</v>
      </c>
      <c r="H24" s="69"/>
      <c r="I24" s="69"/>
      <c r="J24" s="60">
        <f t="shared" si="4"/>
        <v>0</v>
      </c>
      <c r="K24" s="60">
        <f t="shared" si="11"/>
        <v>0</v>
      </c>
      <c r="L24" s="71" t="str">
        <f>IF(AND(A24=0,B24=0,H24=0,I24=0)," ",IF(J24=0,"El Número de Nómina no está dado de Alta",IF(A24=0,"Error en No. de Nómina",IF(B24=0,"Error en Tipo de Falta",IF(AND(B24=10,F24=0),"Falta Número Certificado IMSS",IF(H24=0,"Error en Fecha Inicio",IF(I24=0,"Error en Fecha Final",IF(OR(K24&gt;7,K24&lt;=0),"Error en número de días de falta",IF(OR(MONTH(H24)&lt;(Resumen!$L$7-1),AND(MONTH(H24)&gt;Resumen!$L$7,YEAR(H24)=Resumen!$N$7)),"Error en Mes",IF(AND(YEAR(H24)&lt;&gt;Resumen!$N$7,YEAR(H24)&lt;&gt;(Resumen!$N$7-1)),"Error en año",IF(AND(MONTH(H24)-11&lt;&gt;Resumen!$L$7,Resumen!$N$7&gt;YEAR(H24)),"Error en Mes",IF(AND(MONTH(H24)=Resumen!$L$7,YEAR(H24)=Resumen!$N$7,DAY(H24)&gt;Resumen!$J$7),"Error en día",IF(AND(MONTH(H24)&lt;&gt;Resumen!$L$7,YEAR(H24)=Resumen!$N$7,DAY(H24)&lt;Resumen!$J$7+23),"Error en día",IF(OR(WEEKDAY(H24)=7, WEEKDAY(H24)=1),"Error en día, fecha inicio es Descanso",IF(OR(WEEKDAY(I24)=7, WEEKDAY(I24)=1),"Error en día, fecha fin es Descanso",IF(O24&lt;&gt;0,"Error en día fecha inicio, es Festivo",IF(P24&lt;&gt;0, "Error en día fecha fin, es Festivo","OK")))))))))))))))))</f>
        <v xml:space="preserve"> </v>
      </c>
      <c r="M24" s="25">
        <f t="shared" si="10"/>
        <v>0</v>
      </c>
      <c r="N24" s="95">
        <v>42814</v>
      </c>
      <c r="O24" s="94">
        <f t="shared" si="5"/>
        <v>0</v>
      </c>
      <c r="P24" s="94">
        <f t="shared" si="6"/>
        <v>0</v>
      </c>
    </row>
    <row r="25" spans="1:16" x14ac:dyDescent="0.2">
      <c r="A25" s="45"/>
      <c r="B25" s="45"/>
      <c r="C25" s="83">
        <f t="shared" si="12"/>
        <v>0</v>
      </c>
      <c r="D25" s="84" t="str">
        <f t="shared" si="13"/>
        <v>N</v>
      </c>
      <c r="E25" s="83">
        <f t="shared" si="14"/>
        <v>0</v>
      </c>
      <c r="F25" s="45"/>
      <c r="G25" s="83">
        <f t="shared" si="3"/>
        <v>100</v>
      </c>
      <c r="H25" s="70"/>
      <c r="I25" s="70"/>
      <c r="J25" s="60">
        <f t="shared" si="4"/>
        <v>0</v>
      </c>
      <c r="K25" s="60">
        <f t="shared" si="11"/>
        <v>0</v>
      </c>
      <c r="L25" s="71" t="str">
        <f>IF(AND(A25=0,B25=0,H25=0,I25=0)," ",IF(J25=0,"El Número de Nómina no está dado de Alta",IF(A25=0,"Error en No. de Nómina",IF(B25=0,"Error en Tipo de Falta",IF(AND(B25=10,F25=0),"Falta Número Certificado IMSS",IF(H25=0,"Error en Fecha Inicio",IF(I25=0,"Error en Fecha Final",IF(OR(K25&gt;7,K25&lt;=0),"Error en número de días de falta",IF(OR(MONTH(H25)&lt;(Resumen!$L$7-1),AND(MONTH(H25)&gt;Resumen!$L$7,YEAR(H25)=Resumen!$N$7)),"Error en Mes",IF(AND(YEAR(H25)&lt;&gt;Resumen!$N$7,YEAR(H25)&lt;&gt;(Resumen!$N$7-1)),"Error en año",IF(AND(MONTH(H25)-11&lt;&gt;Resumen!$L$7,Resumen!$N$7&gt;YEAR(H25)),"Error en Mes",IF(AND(MONTH(H25)=Resumen!$L$7,YEAR(H25)=Resumen!$N$7,DAY(H25)&gt;Resumen!$J$7),"Error en día",IF(AND(MONTH(H25)&lt;&gt;Resumen!$L$7,YEAR(H25)=Resumen!$N$7,DAY(H25)&lt;Resumen!$J$7+23),"Error en día",IF(OR(WEEKDAY(H25)=7, WEEKDAY(H25)=1),"Error en día, fecha inicio es Descanso",IF(OR(WEEKDAY(I25)=7, WEEKDAY(I25)=1),"Error en día, fecha fin es Descanso",IF(O25&lt;&gt;0,"Error en día fecha inicio, es Festivo",IF(P25&lt;&gt;0, "Error en día fecha fin, es Festivo","OK")))))))))))))))))</f>
        <v xml:space="preserve"> </v>
      </c>
      <c r="M25" s="25">
        <f t="shared" si="10"/>
        <v>0</v>
      </c>
      <c r="N25" s="95">
        <v>42856</v>
      </c>
      <c r="O25" s="94">
        <f t="shared" si="5"/>
        <v>0</v>
      </c>
      <c r="P25" s="94">
        <f t="shared" si="6"/>
        <v>0</v>
      </c>
    </row>
    <row r="26" spans="1:16" x14ac:dyDescent="0.2">
      <c r="A26" s="44"/>
      <c r="B26" s="44"/>
      <c r="C26" s="81">
        <f t="shared" si="12"/>
        <v>0</v>
      </c>
      <c r="D26" s="82" t="str">
        <f t="shared" si="13"/>
        <v>N</v>
      </c>
      <c r="E26" s="81">
        <f t="shared" si="14"/>
        <v>0</v>
      </c>
      <c r="F26" s="44"/>
      <c r="G26" s="81">
        <f t="shared" si="3"/>
        <v>100</v>
      </c>
      <c r="H26" s="69"/>
      <c r="I26" s="69"/>
      <c r="J26" s="60">
        <f t="shared" si="4"/>
        <v>0</v>
      </c>
      <c r="K26" s="60">
        <f t="shared" si="11"/>
        <v>0</v>
      </c>
      <c r="L26" s="71" t="str">
        <f>IF(AND(A26=0,B26=0,H26=0,I26=0)," ",IF(J26=0,"El Número de Nómina no está dado de Alta",IF(A26=0,"Error en No. de Nómina",IF(B26=0,"Error en Tipo de Falta",IF(AND(B26=10,F26=0),"Falta Número Certificado IMSS",IF(H26=0,"Error en Fecha Inicio",IF(I26=0,"Error en Fecha Final",IF(OR(K26&gt;7,K26&lt;=0),"Error en número de días de falta",IF(OR(MONTH(H26)&lt;(Resumen!$L$7-1),AND(MONTH(H26)&gt;Resumen!$L$7,YEAR(H26)=Resumen!$N$7)),"Error en Mes",IF(AND(YEAR(H26)&lt;&gt;Resumen!$N$7,YEAR(H26)&lt;&gt;(Resumen!$N$7-1)),"Error en año",IF(AND(MONTH(H26)-11&lt;&gt;Resumen!$L$7,Resumen!$N$7&gt;YEAR(H26)),"Error en Mes",IF(AND(MONTH(H26)=Resumen!$L$7,YEAR(H26)=Resumen!$N$7,DAY(H26)&gt;Resumen!$J$7),"Error en día",IF(AND(MONTH(H26)&lt;&gt;Resumen!$L$7,YEAR(H26)=Resumen!$N$7,DAY(H26)&lt;Resumen!$J$7+23),"Error en día",IF(OR(WEEKDAY(H26)=7, WEEKDAY(H26)=1),"Error en día, fecha inicio es Descanso",IF(OR(WEEKDAY(I26)=7, WEEKDAY(I26)=1),"Error en día, fecha fin es Descanso",IF(O26&lt;&gt;0,"Error en día fecha inicio, es Festivo",IF(P26&lt;&gt;0, "Error en día fecha fin, es Festivo","OK")))))))))))))))))</f>
        <v xml:space="preserve"> </v>
      </c>
      <c r="M26" s="25">
        <f t="shared" si="10"/>
        <v>0</v>
      </c>
      <c r="N26" s="95">
        <v>43059</v>
      </c>
      <c r="O26" s="94">
        <f t="shared" si="5"/>
        <v>0</v>
      </c>
      <c r="P26" s="94">
        <f t="shared" si="6"/>
        <v>0</v>
      </c>
    </row>
    <row r="27" spans="1:16" x14ac:dyDescent="0.2">
      <c r="A27" s="45"/>
      <c r="B27" s="45"/>
      <c r="C27" s="83">
        <f t="shared" si="12"/>
        <v>0</v>
      </c>
      <c r="D27" s="84" t="str">
        <f t="shared" si="13"/>
        <v>N</v>
      </c>
      <c r="E27" s="83">
        <f t="shared" si="14"/>
        <v>0</v>
      </c>
      <c r="F27" s="45"/>
      <c r="G27" s="83">
        <f t="shared" si="3"/>
        <v>100</v>
      </c>
      <c r="H27" s="70"/>
      <c r="I27" s="70"/>
      <c r="J27" s="60">
        <f t="shared" si="4"/>
        <v>0</v>
      </c>
      <c r="K27" s="60">
        <f t="shared" si="11"/>
        <v>0</v>
      </c>
      <c r="L27" s="71" t="str">
        <f>IF(AND(A27=0,B27=0,H27=0,I27=0)," ",IF(J27=0,"El Número de Nómina no está dado de Alta",IF(A27=0,"Error en No. de Nómina",IF(B27=0,"Error en Tipo de Falta",IF(AND(B27=10,F27=0),"Falta Número Certificado IMSS",IF(H27=0,"Error en Fecha Inicio",IF(I27=0,"Error en Fecha Final",IF(OR(K27&gt;7,K27&lt;=0),"Error en número de días de falta",IF(OR(MONTH(H27)&lt;(Resumen!$L$7-1),AND(MONTH(H27)&gt;Resumen!$L$7,YEAR(H27)=Resumen!$N$7)),"Error en Mes",IF(AND(YEAR(H27)&lt;&gt;Resumen!$N$7,YEAR(H27)&lt;&gt;(Resumen!$N$7-1)),"Error en año",IF(AND(MONTH(H27)-11&lt;&gt;Resumen!$L$7,Resumen!$N$7&gt;YEAR(H27)),"Error en Mes",IF(AND(MONTH(H27)=Resumen!$L$7,YEAR(H27)=Resumen!$N$7,DAY(H27)&gt;Resumen!$J$7),"Error en día",IF(AND(MONTH(H27)&lt;&gt;Resumen!$L$7,YEAR(H27)=Resumen!$N$7,DAY(H27)&lt;Resumen!$J$7+23),"Error en día",IF(OR(WEEKDAY(H27)=7, WEEKDAY(H27)=1),"Error en día, fecha inicio es Descanso",IF(OR(WEEKDAY(I27)=7, WEEKDAY(I27)=1),"Error en día, fecha fin es Descanso",IF(O27&lt;&gt;0,"Error en día fecha inicio, es Festivo",IF(P27&lt;&gt;0, "Error en día fecha fin, es Festivo","OK")))))))))))))))))</f>
        <v xml:space="preserve"> </v>
      </c>
      <c r="M27" s="25">
        <f t="shared" si="10"/>
        <v>0</v>
      </c>
      <c r="N27" s="95">
        <v>43094</v>
      </c>
      <c r="O27" s="94">
        <f t="shared" si="5"/>
        <v>0</v>
      </c>
      <c r="P27" s="94">
        <f t="shared" si="6"/>
        <v>0</v>
      </c>
    </row>
    <row r="28" spans="1:16" x14ac:dyDescent="0.2">
      <c r="A28" s="44"/>
      <c r="B28" s="44"/>
      <c r="C28" s="81">
        <f t="shared" si="12"/>
        <v>0</v>
      </c>
      <c r="D28" s="82" t="str">
        <f t="shared" si="13"/>
        <v>N</v>
      </c>
      <c r="E28" s="81">
        <f t="shared" si="14"/>
        <v>0</v>
      </c>
      <c r="F28" s="44"/>
      <c r="G28" s="81">
        <f t="shared" si="3"/>
        <v>100</v>
      </c>
      <c r="H28" s="69"/>
      <c r="I28" s="69"/>
      <c r="J28" s="60">
        <f t="shared" si="4"/>
        <v>0</v>
      </c>
      <c r="K28" s="60">
        <f t="shared" si="11"/>
        <v>0</v>
      </c>
      <c r="L28" s="71" t="str">
        <f>IF(AND(A28=0,B28=0,H28=0,I28=0)," ",IF(J28=0,"El Número de Nómina no está dado de Alta",IF(A28=0,"Error en No. de Nómina",IF(B28=0,"Error en Tipo de Falta",IF(AND(B28=10,F28=0),"Falta Número Certificado IMSS",IF(H28=0,"Error en Fecha Inicio",IF(I28=0,"Error en Fecha Final",IF(OR(K28&gt;7,K28&lt;=0),"Error en número de días de falta",IF(OR(MONTH(H28)&lt;(Resumen!$L$7-1),AND(MONTH(H28)&gt;Resumen!$L$7,YEAR(H28)=Resumen!$N$7)),"Error en Mes",IF(AND(YEAR(H28)&lt;&gt;Resumen!$N$7,YEAR(H28)&lt;&gt;(Resumen!$N$7-1)),"Error en año",IF(AND(MONTH(H28)-11&lt;&gt;Resumen!$L$7,Resumen!$N$7&gt;YEAR(H28)),"Error en Mes",IF(AND(MONTH(H28)=Resumen!$L$7,YEAR(H28)=Resumen!$N$7,DAY(H28)&gt;Resumen!$J$7),"Error en día",IF(AND(MONTH(H28)&lt;&gt;Resumen!$L$7,YEAR(H28)=Resumen!$N$7,DAY(H28)&lt;Resumen!$J$7+23),"Error en día",IF(OR(WEEKDAY(H28)=7, WEEKDAY(H28)=1),"Error en día, fecha inicio es Descanso",IF(OR(WEEKDAY(I28)=7, WEEKDAY(I28)=1),"Error en día, fecha fin es Descanso",IF(O28&lt;&gt;0,"Error en día fecha inicio, es Festivo",IF(P28&lt;&gt;0, "Error en día fecha fin, es Festivo","OK")))))))))))))))))</f>
        <v xml:space="preserve"> </v>
      </c>
      <c r="M28" s="25">
        <f t="shared" si="10"/>
        <v>0</v>
      </c>
      <c r="N28" s="95">
        <v>43101</v>
      </c>
      <c r="O28" s="94">
        <f t="shared" si="5"/>
        <v>0</v>
      </c>
      <c r="P28" s="94">
        <f t="shared" si="6"/>
        <v>0</v>
      </c>
    </row>
    <row r="29" spans="1:16" x14ac:dyDescent="0.2">
      <c r="A29" s="45"/>
      <c r="B29" s="45"/>
      <c r="C29" s="83">
        <f t="shared" si="12"/>
        <v>0</v>
      </c>
      <c r="D29" s="84" t="str">
        <f t="shared" si="13"/>
        <v>N</v>
      </c>
      <c r="E29" s="83">
        <f t="shared" si="14"/>
        <v>0</v>
      </c>
      <c r="F29" s="45"/>
      <c r="G29" s="83">
        <f t="shared" si="3"/>
        <v>100</v>
      </c>
      <c r="H29" s="70"/>
      <c r="I29" s="70"/>
      <c r="J29" s="60">
        <f t="shared" si="4"/>
        <v>0</v>
      </c>
      <c r="K29" s="60">
        <f t="shared" si="11"/>
        <v>0</v>
      </c>
      <c r="L29" s="71" t="str">
        <f>IF(AND(A29=0,B29=0,H29=0,I29=0)," ",IF(J29=0,"El Número de Nómina no está dado de Alta",IF(A29=0,"Error en No. de Nómina",IF(B29=0,"Error en Tipo de Falta",IF(AND(B29=10,F29=0),"Falta Número Certificado IMSS",IF(H29=0,"Error en Fecha Inicio",IF(I29=0,"Error en Fecha Final",IF(OR(K29&gt;7,K29&lt;=0),"Error en número de días de falta",IF(OR(MONTH(H29)&lt;(Resumen!$L$7-1),AND(MONTH(H29)&gt;Resumen!$L$7,YEAR(H29)=Resumen!$N$7)),"Error en Mes",IF(AND(YEAR(H29)&lt;&gt;Resumen!$N$7,YEAR(H29)&lt;&gt;(Resumen!$N$7-1)),"Error en año",IF(AND(MONTH(H29)-11&lt;&gt;Resumen!$L$7,Resumen!$N$7&gt;YEAR(H29)),"Error en Mes",IF(AND(MONTH(H29)=Resumen!$L$7,YEAR(H29)=Resumen!$N$7,DAY(H29)&gt;Resumen!$J$7),"Error en día",IF(AND(MONTH(H29)&lt;&gt;Resumen!$L$7,YEAR(H29)=Resumen!$N$7,DAY(H29)&lt;Resumen!$J$7+23),"Error en día",IF(OR(WEEKDAY(H29)=7, WEEKDAY(H29)=1),"Error en día, fecha inicio es Descanso",IF(OR(WEEKDAY(I29)=7, WEEKDAY(I29)=1),"Error en día, fecha fin es Descanso",IF(O29&lt;&gt;0,"Error en día fecha inicio, es Festivo",IF(P29&lt;&gt;0, "Error en día fecha fin, es Festivo","OK")))))))))))))))))</f>
        <v xml:space="preserve"> </v>
      </c>
      <c r="M29" s="25">
        <f t="shared" si="10"/>
        <v>0</v>
      </c>
      <c r="N29" s="95">
        <v>43136</v>
      </c>
      <c r="O29" s="94">
        <f t="shared" si="5"/>
        <v>0</v>
      </c>
      <c r="P29" s="94">
        <f t="shared" si="6"/>
        <v>0</v>
      </c>
    </row>
    <row r="30" spans="1:16" x14ac:dyDescent="0.2">
      <c r="A30" s="44"/>
      <c r="B30" s="44"/>
      <c r="C30" s="81">
        <f t="shared" si="12"/>
        <v>0</v>
      </c>
      <c r="D30" s="82" t="str">
        <f t="shared" si="13"/>
        <v>N</v>
      </c>
      <c r="E30" s="81">
        <f t="shared" si="14"/>
        <v>0</v>
      </c>
      <c r="F30" s="44"/>
      <c r="G30" s="81">
        <f t="shared" si="3"/>
        <v>100</v>
      </c>
      <c r="H30" s="69"/>
      <c r="I30" s="69"/>
      <c r="J30" s="60">
        <f t="shared" si="4"/>
        <v>0</v>
      </c>
      <c r="K30" s="60">
        <f t="shared" si="11"/>
        <v>0</v>
      </c>
      <c r="L30" s="71" t="str">
        <f>IF(AND(A30=0,B30=0,H30=0,I30=0)," ",IF(J30=0,"El Número de Nómina no está dado de Alta",IF(A30=0,"Error en No. de Nómina",IF(B30=0,"Error en Tipo de Falta",IF(AND(B30=10,F30=0),"Falta Número Certificado IMSS",IF(H30=0,"Error en Fecha Inicio",IF(I30=0,"Error en Fecha Final",IF(OR(K30&gt;7,K30&lt;=0),"Error en número de días de falta",IF(OR(MONTH(H30)&lt;(Resumen!$L$7-1),AND(MONTH(H30)&gt;Resumen!$L$7,YEAR(H30)=Resumen!$N$7)),"Error en Mes",IF(AND(YEAR(H30)&lt;&gt;Resumen!$N$7,YEAR(H30)&lt;&gt;(Resumen!$N$7-1)),"Error en año",IF(AND(MONTH(H30)-11&lt;&gt;Resumen!$L$7,Resumen!$N$7&gt;YEAR(H30)),"Error en Mes",IF(AND(MONTH(H30)=Resumen!$L$7,YEAR(H30)=Resumen!$N$7,DAY(H30)&gt;Resumen!$J$7),"Error en día",IF(AND(MONTH(H30)&lt;&gt;Resumen!$L$7,YEAR(H30)=Resumen!$N$7,DAY(H30)&lt;Resumen!$J$7+23),"Error en día",IF(OR(WEEKDAY(H30)=7, WEEKDAY(H30)=1),"Error en día, fecha inicio es Descanso",IF(OR(WEEKDAY(I30)=7, WEEKDAY(I30)=1),"Error en día, fecha fin es Descanso",IF(O30&lt;&gt;0,"Error en día fecha inicio, es Festivo",IF(P30&lt;&gt;0, "Error en día fecha fin, es Festivo","OK")))))))))))))))))</f>
        <v xml:space="preserve"> </v>
      </c>
      <c r="M30" s="25">
        <f t="shared" si="10"/>
        <v>0</v>
      </c>
      <c r="N30" s="95">
        <v>43178</v>
      </c>
      <c r="O30" s="94">
        <f t="shared" si="5"/>
        <v>0</v>
      </c>
      <c r="P30" s="94">
        <f t="shared" si="6"/>
        <v>0</v>
      </c>
    </row>
    <row r="31" spans="1:16" x14ac:dyDescent="0.2">
      <c r="A31" s="45"/>
      <c r="B31" s="45"/>
      <c r="C31" s="83">
        <f t="shared" si="12"/>
        <v>0</v>
      </c>
      <c r="D31" s="84" t="str">
        <f t="shared" si="13"/>
        <v>N</v>
      </c>
      <c r="E31" s="83">
        <f t="shared" si="14"/>
        <v>0</v>
      </c>
      <c r="F31" s="45"/>
      <c r="G31" s="83">
        <f t="shared" si="3"/>
        <v>100</v>
      </c>
      <c r="H31" s="70"/>
      <c r="I31" s="70"/>
      <c r="J31" s="60">
        <f t="shared" si="4"/>
        <v>0</v>
      </c>
      <c r="K31" s="60">
        <f t="shared" si="11"/>
        <v>0</v>
      </c>
      <c r="L31" s="71" t="str">
        <f>IF(AND(A31=0,B31=0,H31=0,I31=0)," ",IF(J31=0,"El Número de Nómina no está dado de Alta",IF(A31=0,"Error en No. de Nómina",IF(B31=0,"Error en Tipo de Falta",IF(AND(B31=10,F31=0),"Falta Número Certificado IMSS",IF(H31=0,"Error en Fecha Inicio",IF(I31=0,"Error en Fecha Final",IF(OR(K31&gt;7,K31&lt;=0),"Error en número de días de falta",IF(OR(MONTH(H31)&lt;(Resumen!$L$7-1),AND(MONTH(H31)&gt;Resumen!$L$7,YEAR(H31)=Resumen!$N$7)),"Error en Mes",IF(AND(YEAR(H31)&lt;&gt;Resumen!$N$7,YEAR(H31)&lt;&gt;(Resumen!$N$7-1)),"Error en año",IF(AND(MONTH(H31)-11&lt;&gt;Resumen!$L$7,Resumen!$N$7&gt;YEAR(H31)),"Error en Mes",IF(AND(MONTH(H31)=Resumen!$L$7,YEAR(H31)=Resumen!$N$7,DAY(H31)&gt;Resumen!$J$7),"Error en día",IF(AND(MONTH(H31)&lt;&gt;Resumen!$L$7,YEAR(H31)=Resumen!$N$7,DAY(H31)&lt;Resumen!$J$7+23),"Error en día",IF(OR(WEEKDAY(H31)=7, WEEKDAY(H31)=1),"Error en día, fecha inicio es Descanso",IF(OR(WEEKDAY(I31)=7, WEEKDAY(I31)=1),"Error en día, fecha fin es Descanso",IF(O31&lt;&gt;0,"Error en día fecha inicio, es Festivo",IF(P31&lt;&gt;0, "Error en día fecha fin, es Festivo","OK")))))))))))))))))</f>
        <v xml:space="preserve"> </v>
      </c>
      <c r="M31" s="25">
        <f t="shared" si="10"/>
        <v>0</v>
      </c>
      <c r="N31" s="95">
        <v>43221</v>
      </c>
      <c r="O31" s="94">
        <f t="shared" si="5"/>
        <v>0</v>
      </c>
      <c r="P31" s="94">
        <f t="shared" si="6"/>
        <v>0</v>
      </c>
    </row>
    <row r="32" spans="1:16" x14ac:dyDescent="0.2">
      <c r="A32" s="44"/>
      <c r="B32" s="44"/>
      <c r="C32" s="81">
        <f t="shared" si="12"/>
        <v>0</v>
      </c>
      <c r="D32" s="82" t="str">
        <f t="shared" si="13"/>
        <v>N</v>
      </c>
      <c r="E32" s="81">
        <f t="shared" si="14"/>
        <v>0</v>
      </c>
      <c r="F32" s="44"/>
      <c r="G32" s="81">
        <f t="shared" si="3"/>
        <v>100</v>
      </c>
      <c r="H32" s="69"/>
      <c r="I32" s="69"/>
      <c r="J32" s="60">
        <f t="shared" si="4"/>
        <v>0</v>
      </c>
      <c r="K32" s="60">
        <f t="shared" si="11"/>
        <v>0</v>
      </c>
      <c r="L32" s="71" t="str">
        <f>IF(AND(A32=0,B32=0,H32=0,I32=0)," ",IF(J32=0,"El Número de Nómina no está dado de Alta",IF(A32=0,"Error en No. de Nómina",IF(B32=0,"Error en Tipo de Falta",IF(AND(B32=10,F32=0),"Falta Número Certificado IMSS",IF(H32=0,"Error en Fecha Inicio",IF(I32=0,"Error en Fecha Final",IF(OR(K32&gt;7,K32&lt;=0),"Error en número de días de falta",IF(OR(MONTH(H32)&lt;(Resumen!$L$7-1),AND(MONTH(H32)&gt;Resumen!$L$7,YEAR(H32)=Resumen!$N$7)),"Error en Mes",IF(AND(YEAR(H32)&lt;&gt;Resumen!$N$7,YEAR(H32)&lt;&gt;(Resumen!$N$7-1)),"Error en año",IF(AND(MONTH(H32)-11&lt;&gt;Resumen!$L$7,Resumen!$N$7&gt;YEAR(H32)),"Error en Mes",IF(AND(MONTH(H32)=Resumen!$L$7,YEAR(H32)=Resumen!$N$7,DAY(H32)&gt;Resumen!$J$7),"Error en día",IF(AND(MONTH(H32)&lt;&gt;Resumen!$L$7,YEAR(H32)=Resumen!$N$7,DAY(H32)&lt;Resumen!$J$7+23),"Error en día",IF(OR(WEEKDAY(H32)=7, WEEKDAY(H32)=1),"Error en día, fecha inicio es Descanso",IF(OR(WEEKDAY(I32)=7, WEEKDAY(I32)=1),"Error en día, fecha fin es Descanso",IF(O32&lt;&gt;0,"Error en día fecha inicio, es Festivo",IF(P32&lt;&gt;0, "Error en día fecha fin, es Festivo","OK")))))))))))))))))</f>
        <v xml:space="preserve"> </v>
      </c>
      <c r="M32" s="25">
        <f t="shared" si="10"/>
        <v>0</v>
      </c>
      <c r="N32" s="95">
        <v>43423</v>
      </c>
      <c r="O32" s="94">
        <f t="shared" si="5"/>
        <v>0</v>
      </c>
      <c r="P32" s="94">
        <f t="shared" si="6"/>
        <v>0</v>
      </c>
    </row>
    <row r="33" spans="1:16" x14ac:dyDescent="0.2">
      <c r="A33" s="45"/>
      <c r="B33" s="45"/>
      <c r="C33" s="83">
        <f t="shared" si="12"/>
        <v>0</v>
      </c>
      <c r="D33" s="84" t="str">
        <f t="shared" si="13"/>
        <v>N</v>
      </c>
      <c r="E33" s="83">
        <f t="shared" si="14"/>
        <v>0</v>
      </c>
      <c r="F33" s="45"/>
      <c r="G33" s="83">
        <f t="shared" si="3"/>
        <v>100</v>
      </c>
      <c r="H33" s="70"/>
      <c r="I33" s="70"/>
      <c r="J33" s="60">
        <f t="shared" si="4"/>
        <v>0</v>
      </c>
      <c r="K33" s="60">
        <f t="shared" si="11"/>
        <v>0</v>
      </c>
      <c r="L33" s="71" t="str">
        <f>IF(AND(A33=0,B33=0,H33=0,I33=0)," ",IF(J33=0,"El Número de Nómina no está dado de Alta",IF(A33=0,"Error en No. de Nómina",IF(B33=0,"Error en Tipo de Falta",IF(AND(B33=10,F33=0),"Falta Número Certificado IMSS",IF(H33=0,"Error en Fecha Inicio",IF(I33=0,"Error en Fecha Final",IF(OR(K33&gt;7,K33&lt;=0),"Error en número de días de falta",IF(OR(MONTH(H33)&lt;(Resumen!$L$7-1),AND(MONTH(H33)&gt;Resumen!$L$7,YEAR(H33)=Resumen!$N$7)),"Error en Mes",IF(AND(YEAR(H33)&lt;&gt;Resumen!$N$7,YEAR(H33)&lt;&gt;(Resumen!$N$7-1)),"Error en año",IF(AND(MONTH(H33)-11&lt;&gt;Resumen!$L$7,Resumen!$N$7&gt;YEAR(H33)),"Error en Mes",IF(AND(MONTH(H33)=Resumen!$L$7,YEAR(H33)=Resumen!$N$7,DAY(H33)&gt;Resumen!$J$7),"Error en día",IF(AND(MONTH(H33)&lt;&gt;Resumen!$L$7,YEAR(H33)=Resumen!$N$7,DAY(H33)&lt;Resumen!$J$7+23),"Error en día",IF(OR(WEEKDAY(H33)=7, WEEKDAY(H33)=1),"Error en día, fecha inicio es Descanso",IF(OR(WEEKDAY(I33)=7, WEEKDAY(I33)=1),"Error en día, fecha fin es Descanso",IF(O33&lt;&gt;0,"Error en día fecha inicio, es Festivo",IF(P33&lt;&gt;0, "Error en día fecha fin, es Festivo","OK")))))))))))))))))</f>
        <v xml:space="preserve"> </v>
      </c>
      <c r="M33" s="25">
        <f t="shared" si="10"/>
        <v>0</v>
      </c>
      <c r="N33" s="95">
        <v>43459</v>
      </c>
      <c r="O33" s="94">
        <f t="shared" si="5"/>
        <v>0</v>
      </c>
      <c r="P33" s="94">
        <f t="shared" si="6"/>
        <v>0</v>
      </c>
    </row>
    <row r="34" spans="1:16" x14ac:dyDescent="0.2">
      <c r="A34" s="44"/>
      <c r="B34" s="44"/>
      <c r="C34" s="81">
        <f t="shared" si="12"/>
        <v>0</v>
      </c>
      <c r="D34" s="82" t="str">
        <f t="shared" si="13"/>
        <v>N</v>
      </c>
      <c r="E34" s="81">
        <f t="shared" si="14"/>
        <v>0</v>
      </c>
      <c r="F34" s="44"/>
      <c r="G34" s="81">
        <f t="shared" ref="G34:G65" si="15">100-E34</f>
        <v>100</v>
      </c>
      <c r="H34" s="69"/>
      <c r="I34" s="69"/>
      <c r="J34" s="60">
        <f t="shared" ref="J34:J65" si="16">IFERROR(VLOOKUP(A34,numnom,1,0),0)</f>
        <v>0</v>
      </c>
      <c r="K34" s="60">
        <f t="shared" si="11"/>
        <v>0</v>
      </c>
      <c r="L34" s="71" t="str">
        <f>IF(AND(A34=0,B34=0,H34=0,I34=0)," ",IF(J34=0,"El Número de Nómina no está dado de Alta",IF(A34=0,"Error en No. de Nómina",IF(B34=0,"Error en Tipo de Falta",IF(AND(B34=10,F34=0),"Falta Número Certificado IMSS",IF(H34=0,"Error en Fecha Inicio",IF(I34=0,"Error en Fecha Final",IF(OR(K34&gt;7,K34&lt;=0),"Error en número de días de falta",IF(OR(MONTH(H34)&lt;(Resumen!$L$7-1),AND(MONTH(H34)&gt;Resumen!$L$7,YEAR(H34)=Resumen!$N$7)),"Error en Mes",IF(AND(YEAR(H34)&lt;&gt;Resumen!$N$7,YEAR(H34)&lt;&gt;(Resumen!$N$7-1)),"Error en año",IF(AND(MONTH(H34)-11&lt;&gt;Resumen!$L$7,Resumen!$N$7&gt;YEAR(H34)),"Error en Mes",IF(AND(MONTH(H34)=Resumen!$L$7,YEAR(H34)=Resumen!$N$7,DAY(H34)&gt;Resumen!$J$7),"Error en día",IF(AND(MONTH(H34)&lt;&gt;Resumen!$L$7,YEAR(H34)=Resumen!$N$7,DAY(H34)&lt;Resumen!$J$7+23),"Error en día",IF(OR(WEEKDAY(H34)=7, WEEKDAY(H34)=1),"Error en día, fecha inicio es Descanso",IF(OR(WEEKDAY(I34)=7, WEEKDAY(I34)=1),"Error en día, fecha fin es Descanso",IF(O34&lt;&gt;0,"Error en día fecha inicio, es Festivo",IF(P34&lt;&gt;0, "Error en día fecha fin, es Festivo","OK")))))))))))))))))</f>
        <v xml:space="preserve"> </v>
      </c>
      <c r="M34" s="25">
        <f t="shared" si="10"/>
        <v>0</v>
      </c>
      <c r="N34" s="95">
        <v>43466</v>
      </c>
      <c r="O34" s="94">
        <f t="shared" ref="O34:O65" si="17">IFERROR(VLOOKUP(H34,festivo,1,0),0)</f>
        <v>0</v>
      </c>
      <c r="P34" s="94">
        <f t="shared" ref="P34:P65" si="18">IFERROR(VLOOKUP(I34,festivo,1,0),0)</f>
        <v>0</v>
      </c>
    </row>
    <row r="35" spans="1:16" x14ac:dyDescent="0.2">
      <c r="A35" s="45"/>
      <c r="B35" s="45"/>
      <c r="C35" s="83">
        <f t="shared" si="12"/>
        <v>0</v>
      </c>
      <c r="D35" s="84" t="str">
        <f t="shared" si="13"/>
        <v>N</v>
      </c>
      <c r="E35" s="83">
        <f t="shared" si="14"/>
        <v>0</v>
      </c>
      <c r="F35" s="45"/>
      <c r="G35" s="83">
        <f t="shared" si="15"/>
        <v>100</v>
      </c>
      <c r="H35" s="70"/>
      <c r="I35" s="70"/>
      <c r="J35" s="60">
        <f t="shared" si="16"/>
        <v>0</v>
      </c>
      <c r="K35" s="60">
        <f t="shared" si="11"/>
        <v>0</v>
      </c>
      <c r="L35" s="71" t="str">
        <f>IF(AND(A35=0,B35=0,H35=0,I35=0)," ",IF(J35=0,"El Número de Nómina no está dado de Alta",IF(A35=0,"Error en No. de Nómina",IF(B35=0,"Error en Tipo de Falta",IF(AND(B35=10,F35=0),"Falta Número Certificado IMSS",IF(H35=0,"Error en Fecha Inicio",IF(I35=0,"Error en Fecha Final",IF(OR(K35&gt;7,K35&lt;=0),"Error en número de días de falta",IF(OR(MONTH(H35)&lt;(Resumen!$L$7-1),AND(MONTH(H35)&gt;Resumen!$L$7,YEAR(H35)=Resumen!$N$7)),"Error en Mes",IF(AND(YEAR(H35)&lt;&gt;Resumen!$N$7,YEAR(H35)&lt;&gt;(Resumen!$N$7-1)),"Error en año",IF(AND(MONTH(H35)-11&lt;&gt;Resumen!$L$7,Resumen!$N$7&gt;YEAR(H35)),"Error en Mes",IF(AND(MONTH(H35)=Resumen!$L$7,YEAR(H35)=Resumen!$N$7,DAY(H35)&gt;Resumen!$J$7),"Error en día",IF(AND(MONTH(H35)&lt;&gt;Resumen!$L$7,YEAR(H35)=Resumen!$N$7,DAY(H35)&lt;Resumen!$J$7+23),"Error en día",IF(OR(WEEKDAY(H35)=7, WEEKDAY(H35)=1),"Error en día, fecha inicio es Descanso",IF(OR(WEEKDAY(I35)=7, WEEKDAY(I35)=1),"Error en día, fecha fin es Descanso",IF(O35&lt;&gt;0,"Error en día fecha inicio, es Festivo",IF(P35&lt;&gt;0, "Error en día fecha fin, es Festivo","OK")))))))))))))))))</f>
        <v xml:space="preserve"> </v>
      </c>
      <c r="M35" s="25">
        <f t="shared" ref="M35:M66" si="19">IF(A35=A34,0,IF(A35=A36,IF(A36=A37,IF(A37=A38,IF(A38=A39,K35+K36+K37+K38+K39,K35+K36+K37+K38),K35+K36+K37),K35+K36),K35))</f>
        <v>0</v>
      </c>
      <c r="N35" s="95">
        <v>43500</v>
      </c>
      <c r="O35" s="94">
        <f t="shared" si="17"/>
        <v>0</v>
      </c>
      <c r="P35" s="94">
        <f t="shared" si="18"/>
        <v>0</v>
      </c>
    </row>
    <row r="36" spans="1:16" x14ac:dyDescent="0.2">
      <c r="A36" s="44"/>
      <c r="B36" s="44"/>
      <c r="C36" s="81">
        <f t="shared" si="12"/>
        <v>0</v>
      </c>
      <c r="D36" s="82" t="str">
        <f t="shared" si="13"/>
        <v>N</v>
      </c>
      <c r="E36" s="81">
        <f t="shared" si="14"/>
        <v>0</v>
      </c>
      <c r="F36" s="44"/>
      <c r="G36" s="81">
        <f t="shared" si="15"/>
        <v>100</v>
      </c>
      <c r="H36" s="69"/>
      <c r="I36" s="69"/>
      <c r="J36" s="60">
        <f t="shared" si="16"/>
        <v>0</v>
      </c>
      <c r="K36" s="60">
        <f t="shared" si="11"/>
        <v>0</v>
      </c>
      <c r="L36" s="71" t="str">
        <f>IF(AND(A36=0,B36=0,H36=0,I36=0)," ",IF(J36=0,"El Número de Nómina no está dado de Alta",IF(A36=0,"Error en No. de Nómina",IF(B36=0,"Error en Tipo de Falta",IF(AND(B36=10,F36=0),"Falta Número Certificado IMSS",IF(H36=0,"Error en Fecha Inicio",IF(I36=0,"Error en Fecha Final",IF(OR(K36&gt;7,K36&lt;=0),"Error en número de días de falta",IF(OR(MONTH(H36)&lt;(Resumen!$L$7-1),AND(MONTH(H36)&gt;Resumen!$L$7,YEAR(H36)=Resumen!$N$7)),"Error en Mes",IF(AND(YEAR(H36)&lt;&gt;Resumen!$N$7,YEAR(H36)&lt;&gt;(Resumen!$N$7-1)),"Error en año",IF(AND(MONTH(H36)-11&lt;&gt;Resumen!$L$7,Resumen!$N$7&gt;YEAR(H36)),"Error en Mes",IF(AND(MONTH(H36)=Resumen!$L$7,YEAR(H36)=Resumen!$N$7,DAY(H36)&gt;Resumen!$J$7),"Error en día",IF(AND(MONTH(H36)&lt;&gt;Resumen!$L$7,YEAR(H36)=Resumen!$N$7,DAY(H36)&lt;Resumen!$J$7+23),"Error en día",IF(OR(WEEKDAY(H36)=7, WEEKDAY(H36)=1),"Error en día, fecha inicio es Descanso",IF(OR(WEEKDAY(I36)=7, WEEKDAY(I36)=1),"Error en día, fecha fin es Descanso",IF(O36&lt;&gt;0,"Error en día fecha inicio, es Festivo",IF(P36&lt;&gt;0, "Error en día fecha fin, es Festivo","OK")))))))))))))))))</f>
        <v xml:space="preserve"> </v>
      </c>
      <c r="M36" s="25">
        <f t="shared" si="19"/>
        <v>0</v>
      </c>
      <c r="N36" s="95">
        <v>43542</v>
      </c>
      <c r="O36" s="94">
        <f t="shared" si="17"/>
        <v>0</v>
      </c>
      <c r="P36" s="94">
        <f t="shared" si="18"/>
        <v>0</v>
      </c>
    </row>
    <row r="37" spans="1:16" x14ac:dyDescent="0.2">
      <c r="A37" s="45"/>
      <c r="B37" s="45"/>
      <c r="C37" s="83">
        <f t="shared" si="12"/>
        <v>0</v>
      </c>
      <c r="D37" s="84" t="str">
        <f t="shared" si="13"/>
        <v>N</v>
      </c>
      <c r="E37" s="83">
        <f t="shared" si="14"/>
        <v>0</v>
      </c>
      <c r="F37" s="45"/>
      <c r="G37" s="83">
        <f t="shared" si="15"/>
        <v>100</v>
      </c>
      <c r="H37" s="70"/>
      <c r="I37" s="70"/>
      <c r="J37" s="60">
        <f t="shared" si="16"/>
        <v>0</v>
      </c>
      <c r="K37" s="60">
        <f t="shared" si="11"/>
        <v>0</v>
      </c>
      <c r="L37" s="71" t="str">
        <f>IF(AND(A37=0,B37=0,H37=0,I37=0)," ",IF(J37=0,"El Número de Nómina no está dado de Alta",IF(A37=0,"Error en No. de Nómina",IF(B37=0,"Error en Tipo de Falta",IF(AND(B37=10,F37=0),"Falta Número Certificado IMSS",IF(H37=0,"Error en Fecha Inicio",IF(I37=0,"Error en Fecha Final",IF(OR(K37&gt;7,K37&lt;=0),"Error en número de días de falta",IF(OR(MONTH(H37)&lt;(Resumen!$L$7-1),AND(MONTH(H37)&gt;Resumen!$L$7,YEAR(H37)=Resumen!$N$7)),"Error en Mes",IF(AND(YEAR(H37)&lt;&gt;Resumen!$N$7,YEAR(H37)&lt;&gt;(Resumen!$N$7-1)),"Error en año",IF(AND(MONTH(H37)-11&lt;&gt;Resumen!$L$7,Resumen!$N$7&gt;YEAR(H37)),"Error en Mes",IF(AND(MONTH(H37)=Resumen!$L$7,YEAR(H37)=Resumen!$N$7,DAY(H37)&gt;Resumen!$J$7),"Error en día",IF(AND(MONTH(H37)&lt;&gt;Resumen!$L$7,YEAR(H37)=Resumen!$N$7,DAY(H37)&lt;Resumen!$J$7+23),"Error en día",IF(OR(WEEKDAY(H37)=7, WEEKDAY(H37)=1),"Error en día, fecha inicio es Descanso",IF(OR(WEEKDAY(I37)=7, WEEKDAY(I37)=1),"Error en día, fecha fin es Descanso",IF(O37&lt;&gt;0,"Error en día fecha inicio, es Festivo",IF(P37&lt;&gt;0, "Error en día fecha fin, es Festivo","OK")))))))))))))))))</f>
        <v xml:space="preserve"> </v>
      </c>
      <c r="M37" s="25">
        <f t="shared" si="19"/>
        <v>0</v>
      </c>
      <c r="N37" s="95">
        <v>43586</v>
      </c>
      <c r="O37" s="94">
        <f t="shared" si="17"/>
        <v>0</v>
      </c>
      <c r="P37" s="94">
        <f t="shared" si="18"/>
        <v>0</v>
      </c>
    </row>
    <row r="38" spans="1:16" x14ac:dyDescent="0.2">
      <c r="A38" s="44"/>
      <c r="B38" s="44"/>
      <c r="C38" s="81">
        <f t="shared" si="12"/>
        <v>0</v>
      </c>
      <c r="D38" s="82" t="str">
        <f t="shared" si="13"/>
        <v>N</v>
      </c>
      <c r="E38" s="81">
        <f t="shared" si="14"/>
        <v>0</v>
      </c>
      <c r="F38" s="44"/>
      <c r="G38" s="81">
        <f t="shared" si="15"/>
        <v>100</v>
      </c>
      <c r="H38" s="69"/>
      <c r="I38" s="69"/>
      <c r="J38" s="60">
        <f t="shared" si="16"/>
        <v>0</v>
      </c>
      <c r="K38" s="60">
        <f t="shared" si="11"/>
        <v>0</v>
      </c>
      <c r="L38" s="71" t="str">
        <f>IF(AND(A38=0,B38=0,H38=0,I38=0)," ",IF(J38=0,"El Número de Nómina no está dado de Alta",IF(A38=0,"Error en No. de Nómina",IF(B38=0,"Error en Tipo de Falta",IF(AND(B38=10,F38=0),"Falta Número Certificado IMSS",IF(H38=0,"Error en Fecha Inicio",IF(I38=0,"Error en Fecha Final",IF(OR(K38&gt;7,K38&lt;=0),"Error en número de días de falta",IF(OR(MONTH(H38)&lt;(Resumen!$L$7-1),AND(MONTH(H38)&gt;Resumen!$L$7,YEAR(H38)=Resumen!$N$7)),"Error en Mes",IF(AND(YEAR(H38)&lt;&gt;Resumen!$N$7,YEAR(H38)&lt;&gt;(Resumen!$N$7-1)),"Error en año",IF(AND(MONTH(H38)-11&lt;&gt;Resumen!$L$7,Resumen!$N$7&gt;YEAR(H38)),"Error en Mes",IF(AND(MONTH(H38)=Resumen!$L$7,YEAR(H38)=Resumen!$N$7,DAY(H38)&gt;Resumen!$J$7),"Error en día",IF(AND(MONTH(H38)&lt;&gt;Resumen!$L$7,YEAR(H38)=Resumen!$N$7,DAY(H38)&lt;Resumen!$J$7+23),"Error en día",IF(OR(WEEKDAY(H38)=7, WEEKDAY(H38)=1),"Error en día, fecha inicio es Descanso",IF(OR(WEEKDAY(I38)=7, WEEKDAY(I38)=1),"Error en día, fecha fin es Descanso",IF(O38&lt;&gt;0,"Error en día fecha inicio, es Festivo",IF(P38&lt;&gt;0, "Error en día fecha fin, es Festivo","OK")))))))))))))))))</f>
        <v xml:space="preserve"> </v>
      </c>
      <c r="M38" s="25">
        <f t="shared" si="19"/>
        <v>0</v>
      </c>
      <c r="N38" s="95">
        <v>43724</v>
      </c>
      <c r="O38" s="94">
        <f t="shared" si="17"/>
        <v>0</v>
      </c>
      <c r="P38" s="94">
        <f t="shared" si="18"/>
        <v>0</v>
      </c>
    </row>
    <row r="39" spans="1:16" x14ac:dyDescent="0.2">
      <c r="A39" s="45"/>
      <c r="B39" s="45"/>
      <c r="C39" s="83">
        <f t="shared" si="12"/>
        <v>0</v>
      </c>
      <c r="D39" s="84" t="str">
        <f t="shared" si="13"/>
        <v>N</v>
      </c>
      <c r="E39" s="83">
        <f t="shared" si="14"/>
        <v>0</v>
      </c>
      <c r="F39" s="45"/>
      <c r="G39" s="83">
        <f t="shared" si="15"/>
        <v>100</v>
      </c>
      <c r="H39" s="70"/>
      <c r="I39" s="70"/>
      <c r="J39" s="60">
        <f t="shared" si="16"/>
        <v>0</v>
      </c>
      <c r="K39" s="60">
        <f t="shared" si="11"/>
        <v>0</v>
      </c>
      <c r="L39" s="71" t="str">
        <f>IF(AND(A39=0,B39=0,H39=0,I39=0)," ",IF(J39=0,"El Número de Nómina no está dado de Alta",IF(A39=0,"Error en No. de Nómina",IF(B39=0,"Error en Tipo de Falta",IF(AND(B39=10,F39=0),"Falta Número Certificado IMSS",IF(H39=0,"Error en Fecha Inicio",IF(I39=0,"Error en Fecha Final",IF(OR(K39&gt;7,K39&lt;=0),"Error en número de días de falta",IF(OR(MONTH(H39)&lt;(Resumen!$L$7-1),AND(MONTH(H39)&gt;Resumen!$L$7,YEAR(H39)=Resumen!$N$7)),"Error en Mes",IF(AND(YEAR(H39)&lt;&gt;Resumen!$N$7,YEAR(H39)&lt;&gt;(Resumen!$N$7-1)),"Error en año",IF(AND(MONTH(H39)-11&lt;&gt;Resumen!$L$7,Resumen!$N$7&gt;YEAR(H39)),"Error en Mes",IF(AND(MONTH(H39)=Resumen!$L$7,YEAR(H39)=Resumen!$N$7,DAY(H39)&gt;Resumen!$J$7),"Error en día",IF(AND(MONTH(H39)&lt;&gt;Resumen!$L$7,YEAR(H39)=Resumen!$N$7,DAY(H39)&lt;Resumen!$J$7+23),"Error en día",IF(OR(WEEKDAY(H39)=7, WEEKDAY(H39)=1),"Error en día, fecha inicio es Descanso",IF(OR(WEEKDAY(I39)=7, WEEKDAY(I39)=1),"Error en día, fecha fin es Descanso",IF(O39&lt;&gt;0,"Error en día fecha inicio, es Festivo",IF(P39&lt;&gt;0, "Error en día fecha fin, es Festivo","OK")))))))))))))))))</f>
        <v xml:space="preserve"> </v>
      </c>
      <c r="M39" s="25">
        <f t="shared" si="19"/>
        <v>0</v>
      </c>
      <c r="N39" s="95">
        <v>43787</v>
      </c>
      <c r="O39" s="94">
        <f t="shared" si="17"/>
        <v>0</v>
      </c>
      <c r="P39" s="94">
        <f t="shared" si="18"/>
        <v>0</v>
      </c>
    </row>
    <row r="40" spans="1:16" x14ac:dyDescent="0.2">
      <c r="A40" s="44"/>
      <c r="B40" s="44"/>
      <c r="C40" s="81">
        <f t="shared" si="12"/>
        <v>0</v>
      </c>
      <c r="D40" s="82" t="str">
        <f t="shared" si="13"/>
        <v>N</v>
      </c>
      <c r="E40" s="81">
        <f t="shared" si="14"/>
        <v>0</v>
      </c>
      <c r="F40" s="44"/>
      <c r="G40" s="81">
        <f t="shared" si="15"/>
        <v>100</v>
      </c>
      <c r="H40" s="69"/>
      <c r="I40" s="69"/>
      <c r="J40" s="60">
        <f t="shared" si="16"/>
        <v>0</v>
      </c>
      <c r="K40" s="60">
        <f t="shared" si="11"/>
        <v>0</v>
      </c>
      <c r="L40" s="71" t="str">
        <f>IF(AND(A40=0,B40=0,H40=0,I40=0)," ",IF(J40=0,"El Número de Nómina no está dado de Alta",IF(A40=0,"Error en No. de Nómina",IF(B40=0,"Error en Tipo de Falta",IF(AND(B40=10,F40=0),"Falta Número Certificado IMSS",IF(H40=0,"Error en Fecha Inicio",IF(I40=0,"Error en Fecha Final",IF(OR(K40&gt;7,K40&lt;=0),"Error en número de días de falta",IF(OR(MONTH(H40)&lt;(Resumen!$L$7-1),AND(MONTH(H40)&gt;Resumen!$L$7,YEAR(H40)=Resumen!$N$7)),"Error en Mes",IF(AND(YEAR(H40)&lt;&gt;Resumen!$N$7,YEAR(H40)&lt;&gt;(Resumen!$N$7-1)),"Error en año",IF(AND(MONTH(H40)-11&lt;&gt;Resumen!$L$7,Resumen!$N$7&gt;YEAR(H40)),"Error en Mes",IF(AND(MONTH(H40)=Resumen!$L$7,YEAR(H40)=Resumen!$N$7,DAY(H40)&gt;Resumen!$J$7),"Error en día",IF(AND(MONTH(H40)&lt;&gt;Resumen!$L$7,YEAR(H40)=Resumen!$N$7,DAY(H40)&lt;Resumen!$J$7+23),"Error en día",IF(OR(WEEKDAY(H40)=7, WEEKDAY(H40)=1),"Error en día, fecha inicio es Descanso",IF(OR(WEEKDAY(I40)=7, WEEKDAY(I40)=1),"Error en día, fecha fin es Descanso",IF(O40&lt;&gt;0,"Error en día fecha inicio, es Festivo",IF(P40&lt;&gt;0, "Error en día fecha fin, es Festivo","OK")))))))))))))))))</f>
        <v xml:space="preserve"> </v>
      </c>
      <c r="M40" s="25">
        <f t="shared" si="19"/>
        <v>0</v>
      </c>
      <c r="N40" s="95">
        <v>43824</v>
      </c>
      <c r="O40" s="94">
        <f t="shared" si="17"/>
        <v>0</v>
      </c>
      <c r="P40" s="94">
        <f t="shared" si="18"/>
        <v>0</v>
      </c>
    </row>
    <row r="41" spans="1:16" x14ac:dyDescent="0.2">
      <c r="A41" s="45"/>
      <c r="B41" s="45"/>
      <c r="C41" s="83">
        <f t="shared" si="12"/>
        <v>0</v>
      </c>
      <c r="D41" s="84" t="str">
        <f t="shared" si="13"/>
        <v>N</v>
      </c>
      <c r="E41" s="83">
        <f t="shared" si="14"/>
        <v>0</v>
      </c>
      <c r="F41" s="45"/>
      <c r="G41" s="83">
        <f t="shared" si="15"/>
        <v>100</v>
      </c>
      <c r="H41" s="70"/>
      <c r="I41" s="70"/>
      <c r="J41" s="60">
        <f t="shared" si="16"/>
        <v>0</v>
      </c>
      <c r="K41" s="60">
        <f t="shared" si="11"/>
        <v>0</v>
      </c>
      <c r="L41" s="71" t="str">
        <f>IF(AND(A41=0,B41=0,H41=0,I41=0)," ",IF(J41=0,"El Número de Nómina no está dado de Alta",IF(A41=0,"Error en No. de Nómina",IF(B41=0,"Error en Tipo de Falta",IF(AND(B41=10,F41=0),"Falta Número Certificado IMSS",IF(H41=0,"Error en Fecha Inicio",IF(I41=0,"Error en Fecha Final",IF(OR(K41&gt;7,K41&lt;=0),"Error en número de días de falta",IF(OR(MONTH(H41)&lt;(Resumen!$L$7-1),AND(MONTH(H41)&gt;Resumen!$L$7,YEAR(H41)=Resumen!$N$7)),"Error en Mes",IF(AND(YEAR(H41)&lt;&gt;Resumen!$N$7,YEAR(H41)&lt;&gt;(Resumen!$N$7-1)),"Error en año",IF(AND(MONTH(H41)-11&lt;&gt;Resumen!$L$7,Resumen!$N$7&gt;YEAR(H41)),"Error en Mes",IF(AND(MONTH(H41)=Resumen!$L$7,YEAR(H41)=Resumen!$N$7,DAY(H41)&gt;Resumen!$J$7),"Error en día",IF(AND(MONTH(H41)&lt;&gt;Resumen!$L$7,YEAR(H41)=Resumen!$N$7,DAY(H41)&lt;Resumen!$J$7+23),"Error en día",IF(OR(WEEKDAY(H41)=7, WEEKDAY(H41)=1),"Error en día, fecha inicio es Descanso",IF(OR(WEEKDAY(I41)=7, WEEKDAY(I41)=1),"Error en día, fecha fin es Descanso",IF(O41&lt;&gt;0,"Error en día fecha inicio, es Festivo",IF(P41&lt;&gt;0, "Error en día fecha fin, es Festivo","OK")))))))))))))))))</f>
        <v xml:space="preserve"> </v>
      </c>
      <c r="M41" s="25">
        <f t="shared" si="19"/>
        <v>0</v>
      </c>
      <c r="N41" s="95">
        <v>43831</v>
      </c>
      <c r="O41" s="94">
        <f t="shared" si="17"/>
        <v>0</v>
      </c>
      <c r="P41" s="94">
        <f t="shared" si="18"/>
        <v>0</v>
      </c>
    </row>
    <row r="42" spans="1:16" x14ac:dyDescent="0.2">
      <c r="A42" s="44"/>
      <c r="B42" s="44"/>
      <c r="C42" s="81">
        <f t="shared" si="12"/>
        <v>0</v>
      </c>
      <c r="D42" s="82" t="str">
        <f t="shared" si="13"/>
        <v>N</v>
      </c>
      <c r="E42" s="81">
        <f t="shared" si="14"/>
        <v>0</v>
      </c>
      <c r="F42" s="44"/>
      <c r="G42" s="81">
        <f t="shared" si="15"/>
        <v>100</v>
      </c>
      <c r="H42" s="69"/>
      <c r="I42" s="69"/>
      <c r="J42" s="60">
        <f t="shared" si="16"/>
        <v>0</v>
      </c>
      <c r="K42" s="60">
        <f t="shared" si="11"/>
        <v>0</v>
      </c>
      <c r="L42" s="71" t="str">
        <f>IF(AND(A42=0,B42=0,H42=0,I42=0)," ",IF(J42=0,"El Número de Nómina no está dado de Alta",IF(A42=0,"Error en No. de Nómina",IF(B42=0,"Error en Tipo de Falta",IF(AND(B42=10,F42=0),"Falta Número Certificado IMSS",IF(H42=0,"Error en Fecha Inicio",IF(I42=0,"Error en Fecha Final",IF(OR(K42&gt;7,K42&lt;=0),"Error en número de días de falta",IF(OR(MONTH(H42)&lt;(Resumen!$L$7-1),AND(MONTH(H42)&gt;Resumen!$L$7,YEAR(H42)=Resumen!$N$7)),"Error en Mes",IF(AND(YEAR(H42)&lt;&gt;Resumen!$N$7,YEAR(H42)&lt;&gt;(Resumen!$N$7-1)),"Error en año",IF(AND(MONTH(H42)-11&lt;&gt;Resumen!$L$7,Resumen!$N$7&gt;YEAR(H42)),"Error en Mes",IF(AND(MONTH(H42)=Resumen!$L$7,YEAR(H42)=Resumen!$N$7,DAY(H42)&gt;Resumen!$J$7),"Error en día",IF(AND(MONTH(H42)&lt;&gt;Resumen!$L$7,YEAR(H42)=Resumen!$N$7,DAY(H42)&lt;Resumen!$J$7+23),"Error en día",IF(OR(WEEKDAY(H42)=7, WEEKDAY(H42)=1),"Error en día, fecha inicio es Descanso",IF(OR(WEEKDAY(I42)=7, WEEKDAY(I42)=1),"Error en día, fecha fin es Descanso",IF(O42&lt;&gt;0,"Error en día fecha inicio, es Festivo",IF(P42&lt;&gt;0, "Error en día fecha fin, es Festivo","OK")))))))))))))))))</f>
        <v xml:space="preserve"> </v>
      </c>
      <c r="M42" s="25">
        <f t="shared" si="19"/>
        <v>0</v>
      </c>
      <c r="N42" s="95">
        <v>43864</v>
      </c>
      <c r="O42" s="94">
        <f t="shared" si="17"/>
        <v>0</v>
      </c>
      <c r="P42" s="94">
        <f t="shared" si="18"/>
        <v>0</v>
      </c>
    </row>
    <row r="43" spans="1:16" x14ac:dyDescent="0.2">
      <c r="A43" s="45"/>
      <c r="B43" s="45"/>
      <c r="C43" s="83">
        <f t="shared" si="12"/>
        <v>0</v>
      </c>
      <c r="D43" s="84" t="str">
        <f t="shared" si="13"/>
        <v>N</v>
      </c>
      <c r="E43" s="83">
        <f t="shared" si="14"/>
        <v>0</v>
      </c>
      <c r="F43" s="45"/>
      <c r="G43" s="83">
        <f t="shared" si="15"/>
        <v>100</v>
      </c>
      <c r="H43" s="70"/>
      <c r="I43" s="70"/>
      <c r="J43" s="60">
        <f t="shared" si="16"/>
        <v>0</v>
      </c>
      <c r="K43" s="60">
        <f t="shared" si="11"/>
        <v>0</v>
      </c>
      <c r="L43" s="71" t="str">
        <f>IF(AND(A43=0,B43=0,H43=0,I43=0)," ",IF(J43=0,"El Número de Nómina no está dado de Alta",IF(A43=0,"Error en No. de Nómina",IF(B43=0,"Error en Tipo de Falta",IF(AND(B43=10,F43=0),"Falta Número Certificado IMSS",IF(H43=0,"Error en Fecha Inicio",IF(I43=0,"Error en Fecha Final",IF(OR(K43&gt;7,K43&lt;=0),"Error en número de días de falta",IF(OR(MONTH(H43)&lt;(Resumen!$L$7-1),AND(MONTH(H43)&gt;Resumen!$L$7,YEAR(H43)=Resumen!$N$7)),"Error en Mes",IF(AND(YEAR(H43)&lt;&gt;Resumen!$N$7,YEAR(H43)&lt;&gt;(Resumen!$N$7-1)),"Error en año",IF(AND(MONTH(H43)-11&lt;&gt;Resumen!$L$7,Resumen!$N$7&gt;YEAR(H43)),"Error en Mes",IF(AND(MONTH(H43)=Resumen!$L$7,YEAR(H43)=Resumen!$N$7,DAY(H43)&gt;Resumen!$J$7),"Error en día",IF(AND(MONTH(H43)&lt;&gt;Resumen!$L$7,YEAR(H43)=Resumen!$N$7,DAY(H43)&lt;Resumen!$J$7+23),"Error en día",IF(OR(WEEKDAY(H43)=7, WEEKDAY(H43)=1),"Error en día, fecha inicio es Descanso",IF(OR(WEEKDAY(I43)=7, WEEKDAY(I43)=1),"Error en día, fecha fin es Descanso",IF(O43&lt;&gt;0,"Error en día fecha inicio, es Festivo",IF(P43&lt;&gt;0, "Error en día fecha fin, es Festivo","OK")))))))))))))))))</f>
        <v xml:space="preserve"> </v>
      </c>
      <c r="M43" s="25">
        <f t="shared" si="19"/>
        <v>0</v>
      </c>
      <c r="N43" s="95">
        <v>43906</v>
      </c>
      <c r="O43" s="94">
        <f t="shared" si="17"/>
        <v>0</v>
      </c>
      <c r="P43" s="94">
        <f t="shared" si="18"/>
        <v>0</v>
      </c>
    </row>
    <row r="44" spans="1:16" x14ac:dyDescent="0.2">
      <c r="A44" s="44"/>
      <c r="B44" s="44"/>
      <c r="C44" s="81">
        <f t="shared" si="12"/>
        <v>0</v>
      </c>
      <c r="D44" s="82" t="str">
        <f t="shared" si="13"/>
        <v>N</v>
      </c>
      <c r="E44" s="81">
        <f t="shared" si="14"/>
        <v>0</v>
      </c>
      <c r="F44" s="44"/>
      <c r="G44" s="81">
        <f t="shared" si="15"/>
        <v>100</v>
      </c>
      <c r="H44" s="69"/>
      <c r="I44" s="69"/>
      <c r="J44" s="60">
        <f t="shared" si="16"/>
        <v>0</v>
      </c>
      <c r="K44" s="60">
        <f t="shared" si="11"/>
        <v>0</v>
      </c>
      <c r="L44" s="71" t="str">
        <f>IF(AND(A44=0,B44=0,H44=0,I44=0)," ",IF(J44=0,"El Número de Nómina no está dado de Alta",IF(A44=0,"Error en No. de Nómina",IF(B44=0,"Error en Tipo de Falta",IF(AND(B44=10,F44=0),"Falta Número Certificado IMSS",IF(H44=0,"Error en Fecha Inicio",IF(I44=0,"Error en Fecha Final",IF(OR(K44&gt;7,K44&lt;=0),"Error en número de días de falta",IF(OR(MONTH(H44)&lt;(Resumen!$L$7-1),AND(MONTH(H44)&gt;Resumen!$L$7,YEAR(H44)=Resumen!$N$7)),"Error en Mes",IF(AND(YEAR(H44)&lt;&gt;Resumen!$N$7,YEAR(H44)&lt;&gt;(Resumen!$N$7-1)),"Error en año",IF(AND(MONTH(H44)-11&lt;&gt;Resumen!$L$7,Resumen!$N$7&gt;YEAR(H44)),"Error en Mes",IF(AND(MONTH(H44)=Resumen!$L$7,YEAR(H44)=Resumen!$N$7,DAY(H44)&gt;Resumen!$J$7),"Error en día",IF(AND(MONTH(H44)&lt;&gt;Resumen!$L$7,YEAR(H44)=Resumen!$N$7,DAY(H44)&lt;Resumen!$J$7+23),"Error en día",IF(OR(WEEKDAY(H44)=7, WEEKDAY(H44)=1),"Error en día, fecha inicio es Descanso",IF(OR(WEEKDAY(I44)=7, WEEKDAY(I44)=1),"Error en día, fecha fin es Descanso",IF(O44&lt;&gt;0,"Error en día fecha inicio, es Festivo",IF(P44&lt;&gt;0, "Error en día fecha fin, es Festivo","OK")))))))))))))))))</f>
        <v xml:space="preserve"> </v>
      </c>
      <c r="M44" s="25">
        <f t="shared" si="19"/>
        <v>0</v>
      </c>
      <c r="N44" s="95">
        <v>43952</v>
      </c>
      <c r="O44" s="94">
        <f t="shared" si="17"/>
        <v>0</v>
      </c>
      <c r="P44" s="94">
        <f t="shared" si="18"/>
        <v>0</v>
      </c>
    </row>
    <row r="45" spans="1:16" x14ac:dyDescent="0.2">
      <c r="A45" s="45"/>
      <c r="B45" s="45"/>
      <c r="C45" s="83">
        <f t="shared" si="12"/>
        <v>0</v>
      </c>
      <c r="D45" s="84" t="str">
        <f t="shared" si="13"/>
        <v>N</v>
      </c>
      <c r="E45" s="83">
        <f t="shared" si="14"/>
        <v>0</v>
      </c>
      <c r="F45" s="45"/>
      <c r="G45" s="83">
        <f t="shared" si="15"/>
        <v>100</v>
      </c>
      <c r="H45" s="70"/>
      <c r="I45" s="70"/>
      <c r="J45" s="60">
        <f t="shared" si="16"/>
        <v>0</v>
      </c>
      <c r="K45" s="60">
        <f t="shared" si="11"/>
        <v>0</v>
      </c>
      <c r="L45" s="71" t="str">
        <f>IF(AND(A45=0,B45=0,H45=0,I45=0)," ",IF(J45=0,"El Número de Nómina no está dado de Alta",IF(A45=0,"Error en No. de Nómina",IF(B45=0,"Error en Tipo de Falta",IF(AND(B45=10,F45=0),"Falta Número Certificado IMSS",IF(H45=0,"Error en Fecha Inicio",IF(I45=0,"Error en Fecha Final",IF(OR(K45&gt;7,K45&lt;=0),"Error en número de días de falta",IF(OR(MONTH(H45)&lt;(Resumen!$L$7-1),AND(MONTH(H45)&gt;Resumen!$L$7,YEAR(H45)=Resumen!$N$7)),"Error en Mes",IF(AND(YEAR(H45)&lt;&gt;Resumen!$N$7,YEAR(H45)&lt;&gt;(Resumen!$N$7-1)),"Error en año",IF(AND(MONTH(H45)-11&lt;&gt;Resumen!$L$7,Resumen!$N$7&gt;YEAR(H45)),"Error en Mes",IF(AND(MONTH(H45)=Resumen!$L$7,YEAR(H45)=Resumen!$N$7,DAY(H45)&gt;Resumen!$J$7),"Error en día",IF(AND(MONTH(H45)&lt;&gt;Resumen!$L$7,YEAR(H45)=Resumen!$N$7,DAY(H45)&lt;Resumen!$J$7+23),"Error en día",IF(OR(WEEKDAY(H45)=7, WEEKDAY(H45)=1),"Error en día, fecha inicio es Descanso",IF(OR(WEEKDAY(I45)=7, WEEKDAY(I45)=1),"Error en día, fecha fin es Descanso",IF(O45&lt;&gt;0,"Error en día fecha inicio, es Festivo",IF(P45&lt;&gt;0, "Error en día fecha fin, es Festivo","OK")))))))))))))))))</f>
        <v xml:space="preserve"> </v>
      </c>
      <c r="M45" s="25">
        <f t="shared" si="19"/>
        <v>0</v>
      </c>
      <c r="N45" s="95">
        <v>44090</v>
      </c>
      <c r="O45" s="94">
        <f t="shared" si="17"/>
        <v>0</v>
      </c>
      <c r="P45" s="94">
        <f t="shared" si="18"/>
        <v>0</v>
      </c>
    </row>
    <row r="46" spans="1:16" x14ac:dyDescent="0.2">
      <c r="A46" s="44"/>
      <c r="B46" s="44"/>
      <c r="C46" s="81">
        <f t="shared" si="12"/>
        <v>0</v>
      </c>
      <c r="D46" s="82" t="str">
        <f t="shared" si="13"/>
        <v>N</v>
      </c>
      <c r="E46" s="81">
        <f t="shared" si="14"/>
        <v>0</v>
      </c>
      <c r="F46" s="44"/>
      <c r="G46" s="81">
        <f t="shared" si="15"/>
        <v>100</v>
      </c>
      <c r="H46" s="69"/>
      <c r="I46" s="69"/>
      <c r="J46" s="60">
        <f t="shared" si="16"/>
        <v>0</v>
      </c>
      <c r="K46" s="60">
        <f t="shared" si="11"/>
        <v>0</v>
      </c>
      <c r="L46" s="71" t="str">
        <f>IF(AND(A46=0,B46=0,H46=0,I46=0)," ",IF(J46=0,"El Número de Nómina no está dado de Alta",IF(A46=0,"Error en No. de Nómina",IF(B46=0,"Error en Tipo de Falta",IF(AND(B46=10,F46=0),"Falta Número Certificado IMSS",IF(H46=0,"Error en Fecha Inicio",IF(I46=0,"Error en Fecha Final",IF(OR(K46&gt;7,K46&lt;=0),"Error en número de días de falta",IF(OR(MONTH(H46)&lt;(Resumen!$L$7-1),AND(MONTH(H46)&gt;Resumen!$L$7,YEAR(H46)=Resumen!$N$7)),"Error en Mes",IF(AND(YEAR(H46)&lt;&gt;Resumen!$N$7,YEAR(H46)&lt;&gt;(Resumen!$N$7-1)),"Error en año",IF(AND(MONTH(H46)-11&lt;&gt;Resumen!$L$7,Resumen!$N$7&gt;YEAR(H46)),"Error en Mes",IF(AND(MONTH(H46)=Resumen!$L$7,YEAR(H46)=Resumen!$N$7,DAY(H46)&gt;Resumen!$J$7),"Error en día",IF(AND(MONTH(H46)&lt;&gt;Resumen!$L$7,YEAR(H46)=Resumen!$N$7,DAY(H46)&lt;Resumen!$J$7+23),"Error en día",IF(OR(WEEKDAY(H46)=7, WEEKDAY(H46)=1),"Error en día, fecha inicio es Descanso",IF(OR(WEEKDAY(I46)=7, WEEKDAY(I46)=1),"Error en día, fecha fin es Descanso",IF(O46&lt;&gt;0,"Error en día fecha inicio, es Festivo",IF(P46&lt;&gt;0, "Error en día fecha fin, es Festivo","OK")))))))))))))))))</f>
        <v xml:space="preserve"> </v>
      </c>
      <c r="M46" s="25">
        <f t="shared" si="19"/>
        <v>0</v>
      </c>
      <c r="N46" s="95">
        <v>44151</v>
      </c>
      <c r="O46" s="94">
        <f t="shared" si="17"/>
        <v>0</v>
      </c>
      <c r="P46" s="94">
        <f t="shared" si="18"/>
        <v>0</v>
      </c>
    </row>
    <row r="47" spans="1:16" x14ac:dyDescent="0.2">
      <c r="A47" s="45"/>
      <c r="B47" s="45"/>
      <c r="C47" s="83">
        <f t="shared" si="12"/>
        <v>0</v>
      </c>
      <c r="D47" s="84" t="str">
        <f t="shared" si="13"/>
        <v>N</v>
      </c>
      <c r="E47" s="83">
        <f t="shared" si="14"/>
        <v>0</v>
      </c>
      <c r="F47" s="45"/>
      <c r="G47" s="83">
        <f t="shared" si="15"/>
        <v>100</v>
      </c>
      <c r="H47" s="70"/>
      <c r="I47" s="70"/>
      <c r="J47" s="60">
        <f t="shared" si="16"/>
        <v>0</v>
      </c>
      <c r="K47" s="60">
        <f t="shared" si="11"/>
        <v>0</v>
      </c>
      <c r="L47" s="71" t="str">
        <f>IF(AND(A47=0,B47=0,H47=0,I47=0)," ",IF(J47=0,"El Número de Nómina no está dado de Alta",IF(A47=0,"Error en No. de Nómina",IF(B47=0,"Error en Tipo de Falta",IF(AND(B47=10,F47=0),"Falta Número Certificado IMSS",IF(H47=0,"Error en Fecha Inicio",IF(I47=0,"Error en Fecha Final",IF(OR(K47&gt;7,K47&lt;=0),"Error en número de días de falta",IF(OR(MONTH(H47)&lt;(Resumen!$L$7-1),AND(MONTH(H47)&gt;Resumen!$L$7,YEAR(H47)=Resumen!$N$7)),"Error en Mes",IF(AND(YEAR(H47)&lt;&gt;Resumen!$N$7,YEAR(H47)&lt;&gt;(Resumen!$N$7-1)),"Error en año",IF(AND(MONTH(H47)-11&lt;&gt;Resumen!$L$7,Resumen!$N$7&gt;YEAR(H47)),"Error en Mes",IF(AND(MONTH(H47)=Resumen!$L$7,YEAR(H47)=Resumen!$N$7,DAY(H47)&gt;Resumen!$J$7),"Error en día",IF(AND(MONTH(H47)&lt;&gt;Resumen!$L$7,YEAR(H47)=Resumen!$N$7,DAY(H47)&lt;Resumen!$J$7+23),"Error en día",IF(OR(WEEKDAY(H47)=7, WEEKDAY(H47)=1),"Error en día, fecha inicio es Descanso",IF(OR(WEEKDAY(I47)=7, WEEKDAY(I47)=1),"Error en día, fecha fin es Descanso",IF(O47&lt;&gt;0,"Error en día fecha inicio, es Festivo",IF(P47&lt;&gt;0, "Error en día fecha fin, es Festivo","OK")))))))))))))))))</f>
        <v xml:space="preserve"> </v>
      </c>
      <c r="M47" s="25">
        <f t="shared" si="19"/>
        <v>0</v>
      </c>
      <c r="N47" s="95">
        <v>44190</v>
      </c>
      <c r="O47" s="94">
        <f t="shared" si="17"/>
        <v>0</v>
      </c>
      <c r="P47" s="94">
        <f t="shared" si="18"/>
        <v>0</v>
      </c>
    </row>
    <row r="48" spans="1:16" x14ac:dyDescent="0.2">
      <c r="A48" s="44"/>
      <c r="B48" s="44"/>
      <c r="C48" s="81">
        <f t="shared" si="12"/>
        <v>0</v>
      </c>
      <c r="D48" s="82" t="str">
        <f t="shared" si="13"/>
        <v>N</v>
      </c>
      <c r="E48" s="81">
        <f t="shared" si="14"/>
        <v>0</v>
      </c>
      <c r="F48" s="44"/>
      <c r="G48" s="81">
        <f t="shared" si="15"/>
        <v>100</v>
      </c>
      <c r="H48" s="69"/>
      <c r="I48" s="69"/>
      <c r="J48" s="60">
        <f t="shared" si="16"/>
        <v>0</v>
      </c>
      <c r="K48" s="60">
        <f t="shared" si="11"/>
        <v>0</v>
      </c>
      <c r="L48" s="71" t="str">
        <f>IF(AND(A48=0,B48=0,H48=0,I48=0)," ",IF(J48=0,"El Número de Nómina no está dado de Alta",IF(A48=0,"Error en No. de Nómina",IF(B48=0,"Error en Tipo de Falta",IF(AND(B48=10,F48=0),"Falta Número Certificado IMSS",IF(H48=0,"Error en Fecha Inicio",IF(I48=0,"Error en Fecha Final",IF(OR(K48&gt;7,K48&lt;=0),"Error en número de días de falta",IF(OR(MONTH(H48)&lt;(Resumen!$L$7-1),AND(MONTH(H48)&gt;Resumen!$L$7,YEAR(H48)=Resumen!$N$7)),"Error en Mes",IF(AND(YEAR(H48)&lt;&gt;Resumen!$N$7,YEAR(H48)&lt;&gt;(Resumen!$N$7-1)),"Error en año",IF(AND(MONTH(H48)-11&lt;&gt;Resumen!$L$7,Resumen!$N$7&gt;YEAR(H48)),"Error en Mes",IF(AND(MONTH(H48)=Resumen!$L$7,YEAR(H48)=Resumen!$N$7,DAY(H48)&gt;Resumen!$J$7),"Error en día",IF(AND(MONTH(H48)&lt;&gt;Resumen!$L$7,YEAR(H48)=Resumen!$N$7,DAY(H48)&lt;Resumen!$J$7+23),"Error en día",IF(OR(WEEKDAY(H48)=7, WEEKDAY(H48)=1),"Error en día, fecha inicio es Descanso",IF(OR(WEEKDAY(I48)=7, WEEKDAY(I48)=1),"Error en día, fecha fin es Descanso",IF(O48&lt;&gt;0,"Error en día fecha inicio, es Festivo",IF(P48&lt;&gt;0, "Error en día fecha fin, es Festivo","OK")))))))))))))))))</f>
        <v xml:space="preserve"> </v>
      </c>
      <c r="M48" s="25">
        <f t="shared" si="19"/>
        <v>0</v>
      </c>
      <c r="N48" s="96"/>
      <c r="O48" s="94">
        <f t="shared" si="17"/>
        <v>0</v>
      </c>
      <c r="P48" s="94">
        <f t="shared" si="18"/>
        <v>0</v>
      </c>
    </row>
    <row r="49" spans="1:16" x14ac:dyDescent="0.2">
      <c r="A49" s="45"/>
      <c r="B49" s="45"/>
      <c r="C49" s="83">
        <f t="shared" si="12"/>
        <v>0</v>
      </c>
      <c r="D49" s="84" t="str">
        <f t="shared" si="13"/>
        <v>N</v>
      </c>
      <c r="E49" s="83">
        <f t="shared" si="14"/>
        <v>0</v>
      </c>
      <c r="F49" s="45"/>
      <c r="G49" s="83">
        <f t="shared" si="15"/>
        <v>100</v>
      </c>
      <c r="H49" s="70"/>
      <c r="I49" s="70"/>
      <c r="J49" s="60">
        <f t="shared" si="16"/>
        <v>0</v>
      </c>
      <c r="K49" s="60">
        <f t="shared" si="11"/>
        <v>0</v>
      </c>
      <c r="L49" s="71" t="str">
        <f>IF(AND(A49=0,B49=0,H49=0,I49=0)," ",IF(J49=0,"El Número de Nómina no está dado de Alta",IF(A49=0,"Error en No. de Nómina",IF(B49=0,"Error en Tipo de Falta",IF(AND(B49=10,F49=0),"Falta Número Certificado IMSS",IF(H49=0,"Error en Fecha Inicio",IF(I49=0,"Error en Fecha Final",IF(OR(K49&gt;7,K49&lt;=0),"Error en número de días de falta",IF(OR(MONTH(H49)&lt;(Resumen!$L$7-1),AND(MONTH(H49)&gt;Resumen!$L$7,YEAR(H49)=Resumen!$N$7)),"Error en Mes",IF(AND(YEAR(H49)&lt;&gt;Resumen!$N$7,YEAR(H49)&lt;&gt;(Resumen!$N$7-1)),"Error en año",IF(AND(MONTH(H49)-11&lt;&gt;Resumen!$L$7,Resumen!$N$7&gt;YEAR(H49)),"Error en Mes",IF(AND(MONTH(H49)=Resumen!$L$7,YEAR(H49)=Resumen!$N$7,DAY(H49)&gt;Resumen!$J$7),"Error en día",IF(AND(MONTH(H49)&lt;&gt;Resumen!$L$7,YEAR(H49)=Resumen!$N$7,DAY(H49)&lt;Resumen!$J$7+23),"Error en día",IF(OR(WEEKDAY(H49)=7, WEEKDAY(H49)=1),"Error en día, fecha inicio es Descanso",IF(OR(WEEKDAY(I49)=7, WEEKDAY(I49)=1),"Error en día, fecha fin es Descanso",IF(O49&lt;&gt;0,"Error en día fecha inicio, es Festivo",IF(P49&lt;&gt;0, "Error en día fecha fin, es Festivo","OK")))))))))))))))))</f>
        <v xml:space="preserve"> </v>
      </c>
      <c r="M49" s="25">
        <f t="shared" si="19"/>
        <v>0</v>
      </c>
      <c r="N49" s="96"/>
      <c r="O49" s="94">
        <f t="shared" si="17"/>
        <v>0</v>
      </c>
      <c r="P49" s="94">
        <f t="shared" si="18"/>
        <v>0</v>
      </c>
    </row>
    <row r="50" spans="1:16" x14ac:dyDescent="0.2">
      <c r="A50" s="44"/>
      <c r="B50" s="44"/>
      <c r="C50" s="81">
        <f t="shared" si="12"/>
        <v>0</v>
      </c>
      <c r="D50" s="82" t="str">
        <f t="shared" si="13"/>
        <v>N</v>
      </c>
      <c r="E50" s="81">
        <f t="shared" si="14"/>
        <v>0</v>
      </c>
      <c r="F50" s="44"/>
      <c r="G50" s="81">
        <f t="shared" si="15"/>
        <v>100</v>
      </c>
      <c r="H50" s="69"/>
      <c r="I50" s="69"/>
      <c r="J50" s="60">
        <f t="shared" si="16"/>
        <v>0</v>
      </c>
      <c r="K50" s="60">
        <f t="shared" si="11"/>
        <v>0</v>
      </c>
      <c r="L50" s="71" t="str">
        <f>IF(AND(A50=0,B50=0,H50=0,I50=0)," ",IF(J50=0,"El Número de Nómina no está dado de Alta",IF(A50=0,"Error en No. de Nómina",IF(B50=0,"Error en Tipo de Falta",IF(AND(B50=10,F50=0),"Falta Número Certificado IMSS",IF(H50=0,"Error en Fecha Inicio",IF(I50=0,"Error en Fecha Final",IF(OR(K50&gt;7,K50&lt;=0),"Error en número de días de falta",IF(OR(MONTH(H50)&lt;(Resumen!$L$7-1),AND(MONTH(H50)&gt;Resumen!$L$7,YEAR(H50)=Resumen!$N$7)),"Error en Mes",IF(AND(YEAR(H50)&lt;&gt;Resumen!$N$7,YEAR(H50)&lt;&gt;(Resumen!$N$7-1)),"Error en año",IF(AND(MONTH(H50)-11&lt;&gt;Resumen!$L$7,Resumen!$N$7&gt;YEAR(H50)),"Error en Mes",IF(AND(MONTH(H50)=Resumen!$L$7,YEAR(H50)=Resumen!$N$7,DAY(H50)&gt;Resumen!$J$7),"Error en día",IF(AND(MONTH(H50)&lt;&gt;Resumen!$L$7,YEAR(H50)=Resumen!$N$7,DAY(H50)&lt;Resumen!$J$7+23),"Error en día",IF(OR(WEEKDAY(H50)=7, WEEKDAY(H50)=1),"Error en día, fecha inicio es Descanso",IF(OR(WEEKDAY(I50)=7, WEEKDAY(I50)=1),"Error en día, fecha fin es Descanso",IF(O50&lt;&gt;0,"Error en día fecha inicio, es Festivo",IF(P50&lt;&gt;0, "Error en día fecha fin, es Festivo","OK")))))))))))))))))</f>
        <v xml:space="preserve"> </v>
      </c>
      <c r="M50" s="25">
        <f t="shared" si="19"/>
        <v>0</v>
      </c>
      <c r="N50" s="96"/>
      <c r="O50" s="94">
        <f t="shared" si="17"/>
        <v>0</v>
      </c>
      <c r="P50" s="94">
        <f t="shared" si="18"/>
        <v>0</v>
      </c>
    </row>
    <row r="51" spans="1:16" x14ac:dyDescent="0.2">
      <c r="A51" s="45"/>
      <c r="B51" s="45"/>
      <c r="C51" s="83">
        <f t="shared" si="12"/>
        <v>0</v>
      </c>
      <c r="D51" s="84" t="str">
        <f t="shared" si="13"/>
        <v>N</v>
      </c>
      <c r="E51" s="83">
        <f t="shared" si="14"/>
        <v>0</v>
      </c>
      <c r="F51" s="45"/>
      <c r="G51" s="83">
        <f t="shared" si="15"/>
        <v>100</v>
      </c>
      <c r="H51" s="70"/>
      <c r="I51" s="70"/>
      <c r="J51" s="60">
        <f t="shared" si="16"/>
        <v>0</v>
      </c>
      <c r="K51" s="60">
        <f t="shared" si="11"/>
        <v>0</v>
      </c>
      <c r="L51" s="71" t="str">
        <f>IF(AND(A51=0,B51=0,H51=0,I51=0)," ",IF(J51=0,"El Número de Nómina no está dado de Alta",IF(A51=0,"Error en No. de Nómina",IF(B51=0,"Error en Tipo de Falta",IF(AND(B51=10,F51=0),"Falta Número Certificado IMSS",IF(H51=0,"Error en Fecha Inicio",IF(I51=0,"Error en Fecha Final",IF(OR(K51&gt;7,K51&lt;=0),"Error en número de días de falta",IF(OR(MONTH(H51)&lt;(Resumen!$L$7-1),AND(MONTH(H51)&gt;Resumen!$L$7,YEAR(H51)=Resumen!$N$7)),"Error en Mes",IF(AND(YEAR(H51)&lt;&gt;Resumen!$N$7,YEAR(H51)&lt;&gt;(Resumen!$N$7-1)),"Error en año",IF(AND(MONTH(H51)-11&lt;&gt;Resumen!$L$7,Resumen!$N$7&gt;YEAR(H51)),"Error en Mes",IF(AND(MONTH(H51)=Resumen!$L$7,YEAR(H51)=Resumen!$N$7,DAY(H51)&gt;Resumen!$J$7),"Error en día",IF(AND(MONTH(H51)&lt;&gt;Resumen!$L$7,YEAR(H51)=Resumen!$N$7,DAY(H51)&lt;Resumen!$J$7+23),"Error en día",IF(OR(WEEKDAY(H51)=7, WEEKDAY(H51)=1),"Error en día, fecha inicio es Descanso",IF(OR(WEEKDAY(I51)=7, WEEKDAY(I51)=1),"Error en día, fecha fin es Descanso",IF(O51&lt;&gt;0,"Error en día fecha inicio, es Festivo",IF(P51&lt;&gt;0, "Error en día fecha fin, es Festivo","OK")))))))))))))))))</f>
        <v xml:space="preserve"> </v>
      </c>
      <c r="M51" s="25">
        <f t="shared" si="19"/>
        <v>0</v>
      </c>
      <c r="N51" s="96"/>
      <c r="O51" s="94">
        <f t="shared" si="17"/>
        <v>0</v>
      </c>
      <c r="P51" s="94">
        <f t="shared" si="18"/>
        <v>0</v>
      </c>
    </row>
    <row r="52" spans="1:16" x14ac:dyDescent="0.2">
      <c r="A52" s="44"/>
      <c r="B52" s="44"/>
      <c r="C52" s="81">
        <f t="shared" si="12"/>
        <v>0</v>
      </c>
      <c r="D52" s="82" t="str">
        <f t="shared" si="13"/>
        <v>N</v>
      </c>
      <c r="E52" s="81">
        <f t="shared" si="14"/>
        <v>0</v>
      </c>
      <c r="F52" s="44"/>
      <c r="G52" s="81">
        <f t="shared" si="15"/>
        <v>100</v>
      </c>
      <c r="H52" s="69"/>
      <c r="I52" s="69"/>
      <c r="J52" s="60">
        <f t="shared" si="16"/>
        <v>0</v>
      </c>
      <c r="K52" s="60">
        <f t="shared" si="11"/>
        <v>0</v>
      </c>
      <c r="L52" s="71" t="str">
        <f>IF(AND(A52=0,B52=0,H52=0,I52=0)," ",IF(J52=0,"El Número de Nómina no está dado de Alta",IF(A52=0,"Error en No. de Nómina",IF(B52=0,"Error en Tipo de Falta",IF(AND(B52=10,F52=0),"Falta Número Certificado IMSS",IF(H52=0,"Error en Fecha Inicio",IF(I52=0,"Error en Fecha Final",IF(OR(K52&gt;7,K52&lt;=0),"Error en número de días de falta",IF(OR(MONTH(H52)&lt;(Resumen!$L$7-1),AND(MONTH(H52)&gt;Resumen!$L$7,YEAR(H52)=Resumen!$N$7)),"Error en Mes",IF(AND(YEAR(H52)&lt;&gt;Resumen!$N$7,YEAR(H52)&lt;&gt;(Resumen!$N$7-1)),"Error en año",IF(AND(MONTH(H52)-11&lt;&gt;Resumen!$L$7,Resumen!$N$7&gt;YEAR(H52)),"Error en Mes",IF(AND(MONTH(H52)=Resumen!$L$7,YEAR(H52)=Resumen!$N$7,DAY(H52)&gt;Resumen!$J$7),"Error en día",IF(AND(MONTH(H52)&lt;&gt;Resumen!$L$7,YEAR(H52)=Resumen!$N$7,DAY(H52)&lt;Resumen!$J$7+23),"Error en día",IF(OR(WEEKDAY(H52)=7, WEEKDAY(H52)=1),"Error en día, fecha inicio es Descanso",IF(OR(WEEKDAY(I52)=7, WEEKDAY(I52)=1),"Error en día, fecha fin es Descanso",IF(O52&lt;&gt;0,"Error en día fecha inicio, es Festivo",IF(P52&lt;&gt;0, "Error en día fecha fin, es Festivo","OK")))))))))))))))))</f>
        <v xml:space="preserve"> </v>
      </c>
      <c r="M52" s="25">
        <f t="shared" si="19"/>
        <v>0</v>
      </c>
      <c r="N52" s="96"/>
      <c r="O52" s="94">
        <f t="shared" si="17"/>
        <v>0</v>
      </c>
      <c r="P52" s="94">
        <f t="shared" si="18"/>
        <v>0</v>
      </c>
    </row>
    <row r="53" spans="1:16" x14ac:dyDescent="0.2">
      <c r="A53" s="45"/>
      <c r="B53" s="45"/>
      <c r="C53" s="83">
        <f t="shared" si="12"/>
        <v>0</v>
      </c>
      <c r="D53" s="84" t="str">
        <f t="shared" si="13"/>
        <v>N</v>
      </c>
      <c r="E53" s="83">
        <f t="shared" si="14"/>
        <v>0</v>
      </c>
      <c r="F53" s="45"/>
      <c r="G53" s="83">
        <f t="shared" si="15"/>
        <v>100</v>
      </c>
      <c r="H53" s="70"/>
      <c r="I53" s="70"/>
      <c r="J53" s="60">
        <f t="shared" si="16"/>
        <v>0</v>
      </c>
      <c r="K53" s="60">
        <f t="shared" si="11"/>
        <v>0</v>
      </c>
      <c r="L53" s="71" t="str">
        <f>IF(AND(A53=0,B53=0,H53=0,I53=0)," ",IF(J53=0,"El Número de Nómina no está dado de Alta",IF(A53=0,"Error en No. de Nómina",IF(B53=0,"Error en Tipo de Falta",IF(AND(B53=10,F53=0),"Falta Número Certificado IMSS",IF(H53=0,"Error en Fecha Inicio",IF(I53=0,"Error en Fecha Final",IF(OR(K53&gt;7,K53&lt;=0),"Error en número de días de falta",IF(OR(MONTH(H53)&lt;(Resumen!$L$7-1),AND(MONTH(H53)&gt;Resumen!$L$7,YEAR(H53)=Resumen!$N$7)),"Error en Mes",IF(AND(YEAR(H53)&lt;&gt;Resumen!$N$7,YEAR(H53)&lt;&gt;(Resumen!$N$7-1)),"Error en año",IF(AND(MONTH(H53)-11&lt;&gt;Resumen!$L$7,Resumen!$N$7&gt;YEAR(H53)),"Error en Mes",IF(AND(MONTH(H53)=Resumen!$L$7,YEAR(H53)=Resumen!$N$7,DAY(H53)&gt;Resumen!$J$7),"Error en día",IF(AND(MONTH(H53)&lt;&gt;Resumen!$L$7,YEAR(H53)=Resumen!$N$7,DAY(H53)&lt;Resumen!$J$7+23),"Error en día",IF(OR(WEEKDAY(H53)=7, WEEKDAY(H53)=1),"Error en día, fecha inicio es Descanso",IF(OR(WEEKDAY(I53)=7, WEEKDAY(I53)=1),"Error en día, fecha fin es Descanso",IF(O53&lt;&gt;0,"Error en día fecha inicio, es Festivo",IF(P53&lt;&gt;0, "Error en día fecha fin, es Festivo","OK")))))))))))))))))</f>
        <v xml:space="preserve"> </v>
      </c>
      <c r="M53" s="25">
        <f t="shared" si="19"/>
        <v>0</v>
      </c>
      <c r="N53" s="96"/>
      <c r="O53" s="94">
        <f t="shared" si="17"/>
        <v>0</v>
      </c>
      <c r="P53" s="94">
        <f t="shared" si="18"/>
        <v>0</v>
      </c>
    </row>
    <row r="54" spans="1:16" x14ac:dyDescent="0.2">
      <c r="A54" s="44"/>
      <c r="B54" s="44"/>
      <c r="C54" s="81">
        <f t="shared" si="12"/>
        <v>0</v>
      </c>
      <c r="D54" s="82" t="str">
        <f t="shared" si="13"/>
        <v>N</v>
      </c>
      <c r="E54" s="81">
        <f t="shared" si="14"/>
        <v>0</v>
      </c>
      <c r="F54" s="44"/>
      <c r="G54" s="81">
        <f t="shared" si="15"/>
        <v>100</v>
      </c>
      <c r="H54" s="69"/>
      <c r="I54" s="69"/>
      <c r="J54" s="60">
        <f t="shared" si="16"/>
        <v>0</v>
      </c>
      <c r="K54" s="60">
        <f t="shared" si="11"/>
        <v>0</v>
      </c>
      <c r="L54" s="71" t="str">
        <f>IF(AND(A54=0,B54=0,H54=0,I54=0)," ",IF(J54=0,"El Número de Nómina no está dado de Alta",IF(A54=0,"Error en No. de Nómina",IF(B54=0,"Error en Tipo de Falta",IF(AND(B54=10,F54=0),"Falta Número Certificado IMSS",IF(H54=0,"Error en Fecha Inicio",IF(I54=0,"Error en Fecha Final",IF(OR(K54&gt;7,K54&lt;=0),"Error en número de días de falta",IF(OR(MONTH(H54)&lt;(Resumen!$L$7-1),AND(MONTH(H54)&gt;Resumen!$L$7,YEAR(H54)=Resumen!$N$7)),"Error en Mes",IF(AND(YEAR(H54)&lt;&gt;Resumen!$N$7,YEAR(H54)&lt;&gt;(Resumen!$N$7-1)),"Error en año",IF(AND(MONTH(H54)-11&lt;&gt;Resumen!$L$7,Resumen!$N$7&gt;YEAR(H54)),"Error en Mes",IF(AND(MONTH(H54)=Resumen!$L$7,YEAR(H54)=Resumen!$N$7,DAY(H54)&gt;Resumen!$J$7),"Error en día",IF(AND(MONTH(H54)&lt;&gt;Resumen!$L$7,YEAR(H54)=Resumen!$N$7,DAY(H54)&lt;Resumen!$J$7+23),"Error en día",IF(OR(WEEKDAY(H54)=7, WEEKDAY(H54)=1),"Error en día, fecha inicio es Descanso",IF(OR(WEEKDAY(I54)=7, WEEKDAY(I54)=1),"Error en día, fecha fin es Descanso",IF(O54&lt;&gt;0,"Error en día fecha inicio, es Festivo",IF(P54&lt;&gt;0, "Error en día fecha fin, es Festivo","OK")))))))))))))))))</f>
        <v xml:space="preserve"> </v>
      </c>
      <c r="M54" s="25">
        <f t="shared" si="19"/>
        <v>0</v>
      </c>
      <c r="N54" s="96"/>
      <c r="O54" s="94">
        <f t="shared" si="17"/>
        <v>0</v>
      </c>
      <c r="P54" s="94">
        <f t="shared" si="18"/>
        <v>0</v>
      </c>
    </row>
    <row r="55" spans="1:16" x14ac:dyDescent="0.2">
      <c r="A55" s="45"/>
      <c r="B55" s="45"/>
      <c r="C55" s="83">
        <f t="shared" si="12"/>
        <v>0</v>
      </c>
      <c r="D55" s="84" t="str">
        <f t="shared" si="13"/>
        <v>N</v>
      </c>
      <c r="E55" s="83">
        <f t="shared" si="14"/>
        <v>0</v>
      </c>
      <c r="F55" s="45"/>
      <c r="G55" s="83">
        <f t="shared" si="15"/>
        <v>100</v>
      </c>
      <c r="H55" s="70"/>
      <c r="I55" s="70"/>
      <c r="J55" s="60">
        <f t="shared" si="16"/>
        <v>0</v>
      </c>
      <c r="K55" s="60">
        <f t="shared" si="11"/>
        <v>0</v>
      </c>
      <c r="L55" s="71" t="str">
        <f>IF(AND(A55=0,B55=0,H55=0,I55=0)," ",IF(J55=0,"El Número de Nómina no está dado de Alta",IF(A55=0,"Error en No. de Nómina",IF(B55=0,"Error en Tipo de Falta",IF(AND(B55=10,F55=0),"Falta Número Certificado IMSS",IF(H55=0,"Error en Fecha Inicio",IF(I55=0,"Error en Fecha Final",IF(OR(K55&gt;7,K55&lt;=0),"Error en número de días de falta",IF(OR(MONTH(H55)&lt;(Resumen!$L$7-1),AND(MONTH(H55)&gt;Resumen!$L$7,YEAR(H55)=Resumen!$N$7)),"Error en Mes",IF(AND(YEAR(H55)&lt;&gt;Resumen!$N$7,YEAR(H55)&lt;&gt;(Resumen!$N$7-1)),"Error en año",IF(AND(MONTH(H55)-11&lt;&gt;Resumen!$L$7,Resumen!$N$7&gt;YEAR(H55)),"Error en Mes",IF(AND(MONTH(H55)=Resumen!$L$7,YEAR(H55)=Resumen!$N$7,DAY(H55)&gt;Resumen!$J$7),"Error en día",IF(AND(MONTH(H55)&lt;&gt;Resumen!$L$7,YEAR(H55)=Resumen!$N$7,DAY(H55)&lt;Resumen!$J$7+23),"Error en día",IF(OR(WEEKDAY(H55)=7, WEEKDAY(H55)=1),"Error en día, fecha inicio es Descanso",IF(OR(WEEKDAY(I55)=7, WEEKDAY(I55)=1),"Error en día, fecha fin es Descanso",IF(O55&lt;&gt;0,"Error en día fecha inicio, es Festivo",IF(P55&lt;&gt;0, "Error en día fecha fin, es Festivo","OK")))))))))))))))))</f>
        <v xml:space="preserve"> </v>
      </c>
      <c r="M55" s="25">
        <f t="shared" si="19"/>
        <v>0</v>
      </c>
      <c r="N55" s="96"/>
      <c r="O55" s="94">
        <f t="shared" si="17"/>
        <v>0</v>
      </c>
      <c r="P55" s="94">
        <f t="shared" si="18"/>
        <v>0</v>
      </c>
    </row>
    <row r="56" spans="1:16" x14ac:dyDescent="0.2">
      <c r="A56" s="44"/>
      <c r="B56" s="44"/>
      <c r="C56" s="81">
        <f t="shared" si="12"/>
        <v>0</v>
      </c>
      <c r="D56" s="82" t="str">
        <f t="shared" si="13"/>
        <v>N</v>
      </c>
      <c r="E56" s="81">
        <f t="shared" si="14"/>
        <v>0</v>
      </c>
      <c r="F56" s="44"/>
      <c r="G56" s="81">
        <f t="shared" si="15"/>
        <v>100</v>
      </c>
      <c r="H56" s="69"/>
      <c r="I56" s="69"/>
      <c r="J56" s="60">
        <f t="shared" si="16"/>
        <v>0</v>
      </c>
      <c r="K56" s="60">
        <f t="shared" si="11"/>
        <v>0</v>
      </c>
      <c r="L56" s="71" t="str">
        <f>IF(AND(A56=0,B56=0,H56=0,I56=0)," ",IF(J56=0,"El Número de Nómina no está dado de Alta",IF(A56=0,"Error en No. de Nómina",IF(B56=0,"Error en Tipo de Falta",IF(AND(B56=10,F56=0),"Falta Número Certificado IMSS",IF(H56=0,"Error en Fecha Inicio",IF(I56=0,"Error en Fecha Final",IF(OR(K56&gt;7,K56&lt;=0),"Error en número de días de falta",IF(OR(MONTH(H56)&lt;(Resumen!$L$7-1),AND(MONTH(H56)&gt;Resumen!$L$7,YEAR(H56)=Resumen!$N$7)),"Error en Mes",IF(AND(YEAR(H56)&lt;&gt;Resumen!$N$7,YEAR(H56)&lt;&gt;(Resumen!$N$7-1)),"Error en año",IF(AND(MONTH(H56)-11&lt;&gt;Resumen!$L$7,Resumen!$N$7&gt;YEAR(H56)),"Error en Mes",IF(AND(MONTH(H56)=Resumen!$L$7,YEAR(H56)=Resumen!$N$7,DAY(H56)&gt;Resumen!$J$7),"Error en día",IF(AND(MONTH(H56)&lt;&gt;Resumen!$L$7,YEAR(H56)=Resumen!$N$7,DAY(H56)&lt;Resumen!$J$7+23),"Error en día",IF(OR(WEEKDAY(H56)=7, WEEKDAY(H56)=1),"Error en día, fecha inicio es Descanso",IF(OR(WEEKDAY(I56)=7, WEEKDAY(I56)=1),"Error en día, fecha fin es Descanso",IF(O56&lt;&gt;0,"Error en día fecha inicio, es Festivo",IF(P56&lt;&gt;0, "Error en día fecha fin, es Festivo","OK")))))))))))))))))</f>
        <v xml:space="preserve"> </v>
      </c>
      <c r="M56" s="25">
        <f t="shared" si="19"/>
        <v>0</v>
      </c>
      <c r="N56" s="96"/>
      <c r="O56" s="94">
        <f t="shared" si="17"/>
        <v>0</v>
      </c>
      <c r="P56" s="94">
        <f t="shared" si="18"/>
        <v>0</v>
      </c>
    </row>
    <row r="57" spans="1:16" x14ac:dyDescent="0.2">
      <c r="A57" s="45"/>
      <c r="B57" s="45"/>
      <c r="C57" s="83">
        <f t="shared" si="12"/>
        <v>0</v>
      </c>
      <c r="D57" s="84" t="str">
        <f t="shared" si="13"/>
        <v>N</v>
      </c>
      <c r="E57" s="83">
        <f t="shared" si="14"/>
        <v>0</v>
      </c>
      <c r="F57" s="45"/>
      <c r="G57" s="83">
        <f t="shared" si="15"/>
        <v>100</v>
      </c>
      <c r="H57" s="70"/>
      <c r="I57" s="70"/>
      <c r="J57" s="60">
        <f t="shared" si="16"/>
        <v>0</v>
      </c>
      <c r="K57" s="60">
        <f t="shared" si="11"/>
        <v>0</v>
      </c>
      <c r="L57" s="71" t="str">
        <f>IF(AND(A57=0,B57=0,H57=0,I57=0)," ",IF(J57=0,"El Número de Nómina no está dado de Alta",IF(A57=0,"Error en No. de Nómina",IF(B57=0,"Error en Tipo de Falta",IF(AND(B57=10,F57=0),"Falta Número Certificado IMSS",IF(H57=0,"Error en Fecha Inicio",IF(I57=0,"Error en Fecha Final",IF(OR(K57&gt;7,K57&lt;=0),"Error en número de días de falta",IF(OR(MONTH(H57)&lt;(Resumen!$L$7-1),AND(MONTH(H57)&gt;Resumen!$L$7,YEAR(H57)=Resumen!$N$7)),"Error en Mes",IF(AND(YEAR(H57)&lt;&gt;Resumen!$N$7,YEAR(H57)&lt;&gt;(Resumen!$N$7-1)),"Error en año",IF(AND(MONTH(H57)-11&lt;&gt;Resumen!$L$7,Resumen!$N$7&gt;YEAR(H57)),"Error en Mes",IF(AND(MONTH(H57)=Resumen!$L$7,YEAR(H57)=Resumen!$N$7,DAY(H57)&gt;Resumen!$J$7),"Error en día",IF(AND(MONTH(H57)&lt;&gt;Resumen!$L$7,YEAR(H57)=Resumen!$N$7,DAY(H57)&lt;Resumen!$J$7+23),"Error en día",IF(OR(WEEKDAY(H57)=7, WEEKDAY(H57)=1),"Error en día, fecha inicio es Descanso",IF(OR(WEEKDAY(I57)=7, WEEKDAY(I57)=1),"Error en día, fecha fin es Descanso",IF(O57&lt;&gt;0,"Error en día fecha inicio, es Festivo",IF(P57&lt;&gt;0, "Error en día fecha fin, es Festivo","OK")))))))))))))))))</f>
        <v xml:space="preserve"> </v>
      </c>
      <c r="M57" s="25">
        <f t="shared" si="19"/>
        <v>0</v>
      </c>
      <c r="N57" s="96"/>
      <c r="O57" s="94">
        <f t="shared" si="17"/>
        <v>0</v>
      </c>
      <c r="P57" s="94">
        <f t="shared" si="18"/>
        <v>0</v>
      </c>
    </row>
    <row r="58" spans="1:16" x14ac:dyDescent="0.2">
      <c r="A58" s="44"/>
      <c r="B58" s="44"/>
      <c r="C58" s="81">
        <f t="shared" si="12"/>
        <v>0</v>
      </c>
      <c r="D58" s="82" t="str">
        <f t="shared" si="13"/>
        <v>N</v>
      </c>
      <c r="E58" s="81">
        <f t="shared" si="14"/>
        <v>0</v>
      </c>
      <c r="F58" s="44"/>
      <c r="G58" s="81">
        <f t="shared" si="15"/>
        <v>100</v>
      </c>
      <c r="H58" s="69"/>
      <c r="I58" s="69"/>
      <c r="J58" s="60">
        <f t="shared" si="16"/>
        <v>0</v>
      </c>
      <c r="K58" s="60">
        <f t="shared" si="11"/>
        <v>0</v>
      </c>
      <c r="L58" s="71" t="str">
        <f>IF(AND(A58=0,B58=0,H58=0,I58=0)," ",IF(J58=0,"El Número de Nómina no está dado de Alta",IF(A58=0,"Error en No. de Nómina",IF(B58=0,"Error en Tipo de Falta",IF(AND(B58=10,F58=0),"Falta Número Certificado IMSS",IF(H58=0,"Error en Fecha Inicio",IF(I58=0,"Error en Fecha Final",IF(OR(K58&gt;7,K58&lt;=0),"Error en número de días de falta",IF(OR(MONTH(H58)&lt;(Resumen!$L$7-1),AND(MONTH(H58)&gt;Resumen!$L$7,YEAR(H58)=Resumen!$N$7)),"Error en Mes",IF(AND(YEAR(H58)&lt;&gt;Resumen!$N$7,YEAR(H58)&lt;&gt;(Resumen!$N$7-1)),"Error en año",IF(AND(MONTH(H58)-11&lt;&gt;Resumen!$L$7,Resumen!$N$7&gt;YEAR(H58)),"Error en Mes",IF(AND(MONTH(H58)=Resumen!$L$7,YEAR(H58)=Resumen!$N$7,DAY(H58)&gt;Resumen!$J$7),"Error en día",IF(AND(MONTH(H58)&lt;&gt;Resumen!$L$7,YEAR(H58)=Resumen!$N$7,DAY(H58)&lt;Resumen!$J$7+23),"Error en día",IF(OR(WEEKDAY(H58)=7, WEEKDAY(H58)=1),"Error en día, fecha inicio es Descanso",IF(OR(WEEKDAY(I58)=7, WEEKDAY(I58)=1),"Error en día, fecha fin es Descanso",IF(O58&lt;&gt;0,"Error en día fecha inicio, es Festivo",IF(P58&lt;&gt;0, "Error en día fecha fin, es Festivo","OK")))))))))))))))))</f>
        <v xml:space="preserve"> </v>
      </c>
      <c r="M58" s="25">
        <f t="shared" si="19"/>
        <v>0</v>
      </c>
      <c r="N58" s="96"/>
      <c r="O58" s="94">
        <f t="shared" si="17"/>
        <v>0</v>
      </c>
      <c r="P58" s="94">
        <f t="shared" si="18"/>
        <v>0</v>
      </c>
    </row>
    <row r="59" spans="1:16" x14ac:dyDescent="0.2">
      <c r="A59" s="45"/>
      <c r="B59" s="45"/>
      <c r="C59" s="83">
        <f t="shared" si="12"/>
        <v>0</v>
      </c>
      <c r="D59" s="84" t="str">
        <f t="shared" si="13"/>
        <v>N</v>
      </c>
      <c r="E59" s="83">
        <f t="shared" si="14"/>
        <v>0</v>
      </c>
      <c r="F59" s="45"/>
      <c r="G59" s="83">
        <f t="shared" si="15"/>
        <v>100</v>
      </c>
      <c r="H59" s="70"/>
      <c r="I59" s="70"/>
      <c r="J59" s="60">
        <f t="shared" si="16"/>
        <v>0</v>
      </c>
      <c r="K59" s="60">
        <f t="shared" si="11"/>
        <v>0</v>
      </c>
      <c r="L59" s="71" t="str">
        <f>IF(AND(A59=0,B59=0,H59=0,I59=0)," ",IF(J59=0,"El Número de Nómina no está dado de Alta",IF(A59=0,"Error en No. de Nómina",IF(B59=0,"Error en Tipo de Falta",IF(AND(B59=10,F59=0),"Falta Número Certificado IMSS",IF(H59=0,"Error en Fecha Inicio",IF(I59=0,"Error en Fecha Final",IF(OR(K59&gt;7,K59&lt;=0),"Error en número de días de falta",IF(OR(MONTH(H59)&lt;(Resumen!$L$7-1),AND(MONTH(H59)&gt;Resumen!$L$7,YEAR(H59)=Resumen!$N$7)),"Error en Mes",IF(AND(YEAR(H59)&lt;&gt;Resumen!$N$7,YEAR(H59)&lt;&gt;(Resumen!$N$7-1)),"Error en año",IF(AND(MONTH(H59)-11&lt;&gt;Resumen!$L$7,Resumen!$N$7&gt;YEAR(H59)),"Error en Mes",IF(AND(MONTH(H59)=Resumen!$L$7,YEAR(H59)=Resumen!$N$7,DAY(H59)&gt;Resumen!$J$7),"Error en día",IF(AND(MONTH(H59)&lt;&gt;Resumen!$L$7,YEAR(H59)=Resumen!$N$7,DAY(H59)&lt;Resumen!$J$7+23),"Error en día",IF(OR(WEEKDAY(H59)=7, WEEKDAY(H59)=1),"Error en día, fecha inicio es Descanso",IF(OR(WEEKDAY(I59)=7, WEEKDAY(I59)=1),"Error en día, fecha fin es Descanso",IF(O59&lt;&gt;0,"Error en día fecha inicio, es Festivo",IF(P59&lt;&gt;0, "Error en día fecha fin, es Festivo","OK")))))))))))))))))</f>
        <v xml:space="preserve"> </v>
      </c>
      <c r="M59" s="25">
        <f t="shared" si="19"/>
        <v>0</v>
      </c>
      <c r="N59" s="96"/>
      <c r="O59" s="94">
        <f t="shared" si="17"/>
        <v>0</v>
      </c>
      <c r="P59" s="94">
        <f t="shared" si="18"/>
        <v>0</v>
      </c>
    </row>
    <row r="60" spans="1:16" x14ac:dyDescent="0.2">
      <c r="A60" s="44"/>
      <c r="B60" s="44"/>
      <c r="C60" s="81">
        <f t="shared" si="12"/>
        <v>0</v>
      </c>
      <c r="D60" s="82" t="str">
        <f t="shared" si="13"/>
        <v>N</v>
      </c>
      <c r="E60" s="81">
        <f t="shared" si="14"/>
        <v>0</v>
      </c>
      <c r="F60" s="44"/>
      <c r="G60" s="81">
        <f t="shared" si="15"/>
        <v>100</v>
      </c>
      <c r="H60" s="69"/>
      <c r="I60" s="69"/>
      <c r="J60" s="60">
        <f t="shared" si="16"/>
        <v>0</v>
      </c>
      <c r="K60" s="60">
        <f t="shared" si="11"/>
        <v>0</v>
      </c>
      <c r="L60" s="71" t="str">
        <f>IF(AND(A60=0,B60=0,H60=0,I60=0)," ",IF(J60=0,"El Número de Nómina no está dado de Alta",IF(A60=0,"Error en No. de Nómina",IF(B60=0,"Error en Tipo de Falta",IF(AND(B60=10,F60=0),"Falta Número Certificado IMSS",IF(H60=0,"Error en Fecha Inicio",IF(I60=0,"Error en Fecha Final",IF(OR(K60&gt;7,K60&lt;=0),"Error en número de días de falta",IF(OR(MONTH(H60)&lt;(Resumen!$L$7-1),AND(MONTH(H60)&gt;Resumen!$L$7,YEAR(H60)=Resumen!$N$7)),"Error en Mes",IF(AND(YEAR(H60)&lt;&gt;Resumen!$N$7,YEAR(H60)&lt;&gt;(Resumen!$N$7-1)),"Error en año",IF(AND(MONTH(H60)-11&lt;&gt;Resumen!$L$7,Resumen!$N$7&gt;YEAR(H60)),"Error en Mes",IF(AND(MONTH(H60)=Resumen!$L$7,YEAR(H60)=Resumen!$N$7,DAY(H60)&gt;Resumen!$J$7),"Error en día",IF(AND(MONTH(H60)&lt;&gt;Resumen!$L$7,YEAR(H60)=Resumen!$N$7,DAY(H60)&lt;Resumen!$J$7+23),"Error en día",IF(OR(WEEKDAY(H60)=7, WEEKDAY(H60)=1),"Error en día, fecha inicio es Descanso",IF(OR(WEEKDAY(I60)=7, WEEKDAY(I60)=1),"Error en día, fecha fin es Descanso",IF(O60&lt;&gt;0,"Error en día fecha inicio, es Festivo",IF(P60&lt;&gt;0, "Error en día fecha fin, es Festivo","OK")))))))))))))))))</f>
        <v xml:space="preserve"> </v>
      </c>
      <c r="M60" s="25">
        <f t="shared" si="19"/>
        <v>0</v>
      </c>
      <c r="N60" s="96"/>
      <c r="O60" s="94">
        <f t="shared" si="17"/>
        <v>0</v>
      </c>
      <c r="P60" s="94">
        <f t="shared" si="18"/>
        <v>0</v>
      </c>
    </row>
    <row r="61" spans="1:16" x14ac:dyDescent="0.2">
      <c r="A61" s="45"/>
      <c r="B61" s="45"/>
      <c r="C61" s="83">
        <f t="shared" si="12"/>
        <v>0</v>
      </c>
      <c r="D61" s="84" t="str">
        <f t="shared" si="13"/>
        <v>N</v>
      </c>
      <c r="E61" s="83">
        <f t="shared" si="14"/>
        <v>0</v>
      </c>
      <c r="F61" s="45"/>
      <c r="G61" s="83">
        <f t="shared" si="15"/>
        <v>100</v>
      </c>
      <c r="H61" s="70"/>
      <c r="I61" s="70"/>
      <c r="J61" s="60">
        <f t="shared" si="16"/>
        <v>0</v>
      </c>
      <c r="K61" s="60">
        <f t="shared" si="11"/>
        <v>0</v>
      </c>
      <c r="L61" s="71" t="str">
        <f>IF(AND(A61=0,B61=0,H61=0,I61=0)," ",IF(J61=0,"El Número de Nómina no está dado de Alta",IF(A61=0,"Error en No. de Nómina",IF(B61=0,"Error en Tipo de Falta",IF(AND(B61=10,F61=0),"Falta Número Certificado IMSS",IF(H61=0,"Error en Fecha Inicio",IF(I61=0,"Error en Fecha Final",IF(OR(K61&gt;7,K61&lt;=0),"Error en número de días de falta",IF(OR(MONTH(H61)&lt;(Resumen!$L$7-1),AND(MONTH(H61)&gt;Resumen!$L$7,YEAR(H61)=Resumen!$N$7)),"Error en Mes",IF(AND(YEAR(H61)&lt;&gt;Resumen!$N$7,YEAR(H61)&lt;&gt;(Resumen!$N$7-1)),"Error en año",IF(AND(MONTH(H61)-11&lt;&gt;Resumen!$L$7,Resumen!$N$7&gt;YEAR(H61)),"Error en Mes",IF(AND(MONTH(H61)=Resumen!$L$7,YEAR(H61)=Resumen!$N$7,DAY(H61)&gt;Resumen!$J$7),"Error en día",IF(AND(MONTH(H61)&lt;&gt;Resumen!$L$7,YEAR(H61)=Resumen!$N$7,DAY(H61)&lt;Resumen!$J$7+23),"Error en día",IF(OR(WEEKDAY(H61)=7, WEEKDAY(H61)=1),"Error en día, fecha inicio es Descanso",IF(OR(WEEKDAY(I61)=7, WEEKDAY(I61)=1),"Error en día, fecha fin es Descanso",IF(O61&lt;&gt;0,"Error en día fecha inicio, es Festivo",IF(P61&lt;&gt;0, "Error en día fecha fin, es Festivo","OK")))))))))))))))))</f>
        <v xml:space="preserve"> </v>
      </c>
      <c r="M61" s="25">
        <f t="shared" si="19"/>
        <v>0</v>
      </c>
      <c r="N61" s="96"/>
      <c r="O61" s="94">
        <f t="shared" si="17"/>
        <v>0</v>
      </c>
      <c r="P61" s="94">
        <f t="shared" si="18"/>
        <v>0</v>
      </c>
    </row>
    <row r="62" spans="1:16" x14ac:dyDescent="0.2">
      <c r="A62" s="44"/>
      <c r="B62" s="44"/>
      <c r="C62" s="81">
        <f t="shared" si="12"/>
        <v>0</v>
      </c>
      <c r="D62" s="82" t="str">
        <f t="shared" si="13"/>
        <v>N</v>
      </c>
      <c r="E62" s="81">
        <f t="shared" si="14"/>
        <v>0</v>
      </c>
      <c r="F62" s="44"/>
      <c r="G62" s="81">
        <f t="shared" si="15"/>
        <v>100</v>
      </c>
      <c r="H62" s="69"/>
      <c r="I62" s="69"/>
      <c r="J62" s="60">
        <f t="shared" si="16"/>
        <v>0</v>
      </c>
      <c r="K62" s="60">
        <f t="shared" si="11"/>
        <v>0</v>
      </c>
      <c r="L62" s="71" t="str">
        <f>IF(AND(A62=0,B62=0,H62=0,I62=0)," ",IF(J62=0,"El Número de Nómina no está dado de Alta",IF(A62=0,"Error en No. de Nómina",IF(B62=0,"Error en Tipo de Falta",IF(AND(B62=10,F62=0),"Falta Número Certificado IMSS",IF(H62=0,"Error en Fecha Inicio",IF(I62=0,"Error en Fecha Final",IF(OR(K62&gt;7,K62&lt;=0),"Error en número de días de falta",IF(OR(MONTH(H62)&lt;(Resumen!$L$7-1),AND(MONTH(H62)&gt;Resumen!$L$7,YEAR(H62)=Resumen!$N$7)),"Error en Mes",IF(AND(YEAR(H62)&lt;&gt;Resumen!$N$7,YEAR(H62)&lt;&gt;(Resumen!$N$7-1)),"Error en año",IF(AND(MONTH(H62)-11&lt;&gt;Resumen!$L$7,Resumen!$N$7&gt;YEAR(H62)),"Error en Mes",IF(AND(MONTH(H62)=Resumen!$L$7,YEAR(H62)=Resumen!$N$7,DAY(H62)&gt;Resumen!$J$7),"Error en día",IF(AND(MONTH(H62)&lt;&gt;Resumen!$L$7,YEAR(H62)=Resumen!$N$7,DAY(H62)&lt;Resumen!$J$7+23),"Error en día",IF(OR(WEEKDAY(H62)=7, WEEKDAY(H62)=1),"Error en día, fecha inicio es Descanso",IF(OR(WEEKDAY(I62)=7, WEEKDAY(I62)=1),"Error en día, fecha fin es Descanso",IF(O62&lt;&gt;0,"Error en día fecha inicio, es Festivo",IF(P62&lt;&gt;0, "Error en día fecha fin, es Festivo","OK")))))))))))))))))</f>
        <v xml:space="preserve"> </v>
      </c>
      <c r="M62" s="25">
        <f t="shared" si="19"/>
        <v>0</v>
      </c>
      <c r="N62" s="96"/>
      <c r="O62" s="94">
        <f t="shared" si="17"/>
        <v>0</v>
      </c>
      <c r="P62" s="94">
        <f t="shared" si="18"/>
        <v>0</v>
      </c>
    </row>
    <row r="63" spans="1:16" x14ac:dyDescent="0.2">
      <c r="A63" s="45"/>
      <c r="B63" s="45"/>
      <c r="C63" s="83">
        <f t="shared" si="12"/>
        <v>0</v>
      </c>
      <c r="D63" s="84" t="str">
        <f t="shared" si="13"/>
        <v>N</v>
      </c>
      <c r="E63" s="83">
        <f t="shared" si="14"/>
        <v>0</v>
      </c>
      <c r="F63" s="45"/>
      <c r="G63" s="83">
        <f t="shared" si="15"/>
        <v>100</v>
      </c>
      <c r="H63" s="70"/>
      <c r="I63" s="70"/>
      <c r="J63" s="60">
        <f t="shared" si="16"/>
        <v>0</v>
      </c>
      <c r="K63" s="60">
        <f t="shared" si="11"/>
        <v>0</v>
      </c>
      <c r="L63" s="71" t="str">
        <f>IF(AND(A63=0,B63=0,H63=0,I63=0)," ",IF(J63=0,"El Número de Nómina no está dado de Alta",IF(A63=0,"Error en No. de Nómina",IF(B63=0,"Error en Tipo de Falta",IF(AND(B63=10,F63=0),"Falta Número Certificado IMSS",IF(H63=0,"Error en Fecha Inicio",IF(I63=0,"Error en Fecha Final",IF(OR(K63&gt;7,K63&lt;=0),"Error en número de días de falta",IF(OR(MONTH(H63)&lt;(Resumen!$L$7-1),AND(MONTH(H63)&gt;Resumen!$L$7,YEAR(H63)=Resumen!$N$7)),"Error en Mes",IF(AND(YEAR(H63)&lt;&gt;Resumen!$N$7,YEAR(H63)&lt;&gt;(Resumen!$N$7-1)),"Error en año",IF(AND(MONTH(H63)-11&lt;&gt;Resumen!$L$7,Resumen!$N$7&gt;YEAR(H63)),"Error en Mes",IF(AND(MONTH(H63)=Resumen!$L$7,YEAR(H63)=Resumen!$N$7,DAY(H63)&gt;Resumen!$J$7),"Error en día",IF(AND(MONTH(H63)&lt;&gt;Resumen!$L$7,YEAR(H63)=Resumen!$N$7,DAY(H63)&lt;Resumen!$J$7+23),"Error en día",IF(OR(WEEKDAY(H63)=7, WEEKDAY(H63)=1),"Error en día, fecha inicio es Descanso",IF(OR(WEEKDAY(I63)=7, WEEKDAY(I63)=1),"Error en día, fecha fin es Descanso",IF(O63&lt;&gt;0,"Error en día fecha inicio, es Festivo",IF(P63&lt;&gt;0, "Error en día fecha fin, es Festivo","OK")))))))))))))))))</f>
        <v xml:space="preserve"> </v>
      </c>
      <c r="M63" s="25">
        <f t="shared" si="19"/>
        <v>0</v>
      </c>
      <c r="N63" s="96"/>
      <c r="O63" s="94">
        <f t="shared" si="17"/>
        <v>0</v>
      </c>
      <c r="P63" s="94">
        <f t="shared" si="18"/>
        <v>0</v>
      </c>
    </row>
    <row r="64" spans="1:16" x14ac:dyDescent="0.2">
      <c r="A64" s="44"/>
      <c r="B64" s="44"/>
      <c r="C64" s="81">
        <f t="shared" si="12"/>
        <v>0</v>
      </c>
      <c r="D64" s="82" t="str">
        <f t="shared" si="13"/>
        <v>N</v>
      </c>
      <c r="E64" s="81">
        <f t="shared" si="14"/>
        <v>0</v>
      </c>
      <c r="F64" s="44"/>
      <c r="G64" s="81">
        <f t="shared" si="15"/>
        <v>100</v>
      </c>
      <c r="H64" s="69"/>
      <c r="I64" s="69"/>
      <c r="J64" s="60">
        <f t="shared" si="16"/>
        <v>0</v>
      </c>
      <c r="K64" s="60">
        <f t="shared" si="11"/>
        <v>0</v>
      </c>
      <c r="L64" s="71" t="str">
        <f>IF(AND(A64=0,B64=0,H64=0,I64=0)," ",IF(J64=0,"El Número de Nómina no está dado de Alta",IF(A64=0,"Error en No. de Nómina",IF(B64=0,"Error en Tipo de Falta",IF(AND(B64=10,F64=0),"Falta Número Certificado IMSS",IF(H64=0,"Error en Fecha Inicio",IF(I64=0,"Error en Fecha Final",IF(OR(K64&gt;7,K64&lt;=0),"Error en número de días de falta",IF(OR(MONTH(H64)&lt;(Resumen!$L$7-1),AND(MONTH(H64)&gt;Resumen!$L$7,YEAR(H64)=Resumen!$N$7)),"Error en Mes",IF(AND(YEAR(H64)&lt;&gt;Resumen!$N$7,YEAR(H64)&lt;&gt;(Resumen!$N$7-1)),"Error en año",IF(AND(MONTH(H64)-11&lt;&gt;Resumen!$L$7,Resumen!$N$7&gt;YEAR(H64)),"Error en Mes",IF(AND(MONTH(H64)=Resumen!$L$7,YEAR(H64)=Resumen!$N$7,DAY(H64)&gt;Resumen!$J$7),"Error en día",IF(AND(MONTH(H64)&lt;&gt;Resumen!$L$7,YEAR(H64)=Resumen!$N$7,DAY(H64)&lt;Resumen!$J$7+23),"Error en día",IF(OR(WEEKDAY(H64)=7, WEEKDAY(H64)=1),"Error en día, fecha inicio es Descanso",IF(OR(WEEKDAY(I64)=7, WEEKDAY(I64)=1),"Error en día, fecha fin es Descanso",IF(O64&lt;&gt;0,"Error en día fecha inicio, es Festivo",IF(P64&lt;&gt;0, "Error en día fecha fin, es Festivo","OK")))))))))))))))))</f>
        <v xml:space="preserve"> </v>
      </c>
      <c r="M64" s="25">
        <f t="shared" si="19"/>
        <v>0</v>
      </c>
      <c r="N64" s="96"/>
      <c r="O64" s="94">
        <f t="shared" si="17"/>
        <v>0</v>
      </c>
      <c r="P64" s="94">
        <f t="shared" si="18"/>
        <v>0</v>
      </c>
    </row>
    <row r="65" spans="1:16" x14ac:dyDescent="0.2">
      <c r="A65" s="45"/>
      <c r="B65" s="45"/>
      <c r="C65" s="83">
        <f t="shared" si="12"/>
        <v>0</v>
      </c>
      <c r="D65" s="84" t="str">
        <f t="shared" si="13"/>
        <v>N</v>
      </c>
      <c r="E65" s="83">
        <f t="shared" si="14"/>
        <v>0</v>
      </c>
      <c r="F65" s="45"/>
      <c r="G65" s="83">
        <f t="shared" si="15"/>
        <v>100</v>
      </c>
      <c r="H65" s="70"/>
      <c r="I65" s="70"/>
      <c r="J65" s="60">
        <f t="shared" si="16"/>
        <v>0</v>
      </c>
      <c r="K65" s="60">
        <f t="shared" si="11"/>
        <v>0</v>
      </c>
      <c r="L65" s="71" t="str">
        <f>IF(AND(A65=0,B65=0,H65=0,I65=0)," ",IF(J65=0,"El Número de Nómina no está dado de Alta",IF(A65=0,"Error en No. de Nómina",IF(B65=0,"Error en Tipo de Falta",IF(AND(B65=10,F65=0),"Falta Número Certificado IMSS",IF(H65=0,"Error en Fecha Inicio",IF(I65=0,"Error en Fecha Final",IF(OR(K65&gt;7,K65&lt;=0),"Error en número de días de falta",IF(OR(MONTH(H65)&lt;(Resumen!$L$7-1),AND(MONTH(H65)&gt;Resumen!$L$7,YEAR(H65)=Resumen!$N$7)),"Error en Mes",IF(AND(YEAR(H65)&lt;&gt;Resumen!$N$7,YEAR(H65)&lt;&gt;(Resumen!$N$7-1)),"Error en año",IF(AND(MONTH(H65)-11&lt;&gt;Resumen!$L$7,Resumen!$N$7&gt;YEAR(H65)),"Error en Mes",IF(AND(MONTH(H65)=Resumen!$L$7,YEAR(H65)=Resumen!$N$7,DAY(H65)&gt;Resumen!$J$7),"Error en día",IF(AND(MONTH(H65)&lt;&gt;Resumen!$L$7,YEAR(H65)=Resumen!$N$7,DAY(H65)&lt;Resumen!$J$7+23),"Error en día",IF(OR(WEEKDAY(H65)=7, WEEKDAY(H65)=1),"Error en día, fecha inicio es Descanso",IF(OR(WEEKDAY(I65)=7, WEEKDAY(I65)=1),"Error en día, fecha fin es Descanso",IF(O65&lt;&gt;0,"Error en día fecha inicio, es Festivo",IF(P65&lt;&gt;0, "Error en día fecha fin, es Festivo","OK")))))))))))))))))</f>
        <v xml:space="preserve"> </v>
      </c>
      <c r="M65" s="25">
        <f t="shared" si="19"/>
        <v>0</v>
      </c>
      <c r="N65" s="96"/>
      <c r="O65" s="94">
        <f t="shared" si="17"/>
        <v>0</v>
      </c>
      <c r="P65" s="94">
        <f t="shared" si="18"/>
        <v>0</v>
      </c>
    </row>
    <row r="66" spans="1:16" x14ac:dyDescent="0.2">
      <c r="A66" s="44"/>
      <c r="B66" s="44"/>
      <c r="C66" s="81">
        <f t="shared" si="12"/>
        <v>0</v>
      </c>
      <c r="D66" s="82" t="str">
        <f t="shared" si="13"/>
        <v>N</v>
      </c>
      <c r="E66" s="81">
        <f t="shared" si="14"/>
        <v>0</v>
      </c>
      <c r="F66" s="44"/>
      <c r="G66" s="81">
        <f t="shared" ref="G66:G99" si="20">100-E66</f>
        <v>100</v>
      </c>
      <c r="H66" s="69"/>
      <c r="I66" s="69"/>
      <c r="J66" s="60">
        <f t="shared" ref="J66:J100" si="21">IFERROR(VLOOKUP(A66,numnom,1,0),0)</f>
        <v>0</v>
      </c>
      <c r="K66" s="60">
        <f t="shared" si="11"/>
        <v>0</v>
      </c>
      <c r="L66" s="71" t="str">
        <f>IF(AND(A66=0,B66=0,H66=0,I66=0)," ",IF(J66=0,"El Número de Nómina no está dado de Alta",IF(A66=0,"Error en No. de Nómina",IF(B66=0,"Error en Tipo de Falta",IF(AND(B66=10,F66=0),"Falta Número Certificado IMSS",IF(H66=0,"Error en Fecha Inicio",IF(I66=0,"Error en Fecha Final",IF(OR(K66&gt;7,K66&lt;=0),"Error en número de días de falta",IF(OR(MONTH(H66)&lt;(Resumen!$L$7-1),AND(MONTH(H66)&gt;Resumen!$L$7,YEAR(H66)=Resumen!$N$7)),"Error en Mes",IF(AND(YEAR(H66)&lt;&gt;Resumen!$N$7,YEAR(H66)&lt;&gt;(Resumen!$N$7-1)),"Error en año",IF(AND(MONTH(H66)-11&lt;&gt;Resumen!$L$7,Resumen!$N$7&gt;YEAR(H66)),"Error en Mes",IF(AND(MONTH(H66)=Resumen!$L$7,YEAR(H66)=Resumen!$N$7,DAY(H66)&gt;Resumen!$J$7),"Error en día",IF(AND(MONTH(H66)&lt;&gt;Resumen!$L$7,YEAR(H66)=Resumen!$N$7,DAY(H66)&lt;Resumen!$J$7+23),"Error en día",IF(OR(WEEKDAY(H66)=7, WEEKDAY(H66)=1),"Error en día, fecha inicio es Descanso",IF(OR(WEEKDAY(I66)=7, WEEKDAY(I66)=1),"Error en día, fecha fin es Descanso",IF(O66&lt;&gt;0,"Error en día fecha inicio, es Festivo",IF(P66&lt;&gt;0, "Error en día fecha fin, es Festivo","OK")))))))))))))))))</f>
        <v xml:space="preserve"> </v>
      </c>
      <c r="M66" s="25">
        <f t="shared" si="19"/>
        <v>0</v>
      </c>
      <c r="N66" s="96"/>
      <c r="O66" s="94">
        <f t="shared" ref="O66:O100" si="22">IFERROR(VLOOKUP(H66,festivo,1,0),0)</f>
        <v>0</v>
      </c>
      <c r="P66" s="94">
        <f t="shared" ref="P66:P100" si="23">IFERROR(VLOOKUP(I66,festivo,1,0),0)</f>
        <v>0</v>
      </c>
    </row>
    <row r="67" spans="1:16" x14ac:dyDescent="0.2">
      <c r="A67" s="45"/>
      <c r="B67" s="45"/>
      <c r="C67" s="83">
        <f t="shared" ref="C67:C99" si="24">IF(B67=2,100,0)</f>
        <v>0</v>
      </c>
      <c r="D67" s="84" t="str">
        <f t="shared" ref="D67:D99" si="25">IF(B67=2, "S", "N")</f>
        <v>N</v>
      </c>
      <c r="E67" s="83">
        <f t="shared" ref="E67:E99" si="26">IF(B67=2,100,0)</f>
        <v>0</v>
      </c>
      <c r="F67" s="45"/>
      <c r="G67" s="83">
        <f t="shared" si="20"/>
        <v>100</v>
      </c>
      <c r="H67" s="70"/>
      <c r="I67" s="70"/>
      <c r="J67" s="60">
        <f t="shared" si="21"/>
        <v>0</v>
      </c>
      <c r="K67" s="60">
        <f t="shared" si="11"/>
        <v>0</v>
      </c>
      <c r="L67" s="71" t="str">
        <f>IF(AND(A67=0,B67=0,H67=0,I67=0)," ",IF(J67=0,"El Número de Nómina no está dado de Alta",IF(A67=0,"Error en No. de Nómina",IF(B67=0,"Error en Tipo de Falta",IF(AND(B67=10,F67=0),"Falta Número Certificado IMSS",IF(H67=0,"Error en Fecha Inicio",IF(I67=0,"Error en Fecha Final",IF(OR(K67&gt;7,K67&lt;=0),"Error en número de días de falta",IF(OR(MONTH(H67)&lt;(Resumen!$L$7-1),AND(MONTH(H67)&gt;Resumen!$L$7,YEAR(H67)=Resumen!$N$7)),"Error en Mes",IF(AND(YEAR(H67)&lt;&gt;Resumen!$N$7,YEAR(H67)&lt;&gt;(Resumen!$N$7-1)),"Error en año",IF(AND(MONTH(H67)-11&lt;&gt;Resumen!$L$7,Resumen!$N$7&gt;YEAR(H67)),"Error en Mes",IF(AND(MONTH(H67)=Resumen!$L$7,YEAR(H67)=Resumen!$N$7,DAY(H67)&gt;Resumen!$J$7),"Error en día",IF(AND(MONTH(H67)&lt;&gt;Resumen!$L$7,YEAR(H67)=Resumen!$N$7,DAY(H67)&lt;Resumen!$J$7+23),"Error en día",IF(OR(WEEKDAY(H67)=7, WEEKDAY(H67)=1),"Error en día, fecha inicio es Descanso",IF(OR(WEEKDAY(I67)=7, WEEKDAY(I67)=1),"Error en día, fecha fin es Descanso",IF(O67&lt;&gt;0,"Error en día fecha inicio, es Festivo",IF(P67&lt;&gt;0, "Error en día fecha fin, es Festivo","OK")))))))))))))))))</f>
        <v xml:space="preserve"> </v>
      </c>
      <c r="M67" s="25">
        <f t="shared" ref="M67:M98" si="27">IF(A67=A66,0,IF(A67=A68,IF(A68=A69,IF(A69=A70,IF(A70=A71,K67+K68+K69+K70+K71,K67+K68+K69+K70),K67+K68+K69),K67+K68),K67))</f>
        <v>0</v>
      </c>
      <c r="N67" s="96"/>
      <c r="O67" s="94">
        <f t="shared" si="22"/>
        <v>0</v>
      </c>
      <c r="P67" s="94">
        <f t="shared" si="23"/>
        <v>0</v>
      </c>
    </row>
    <row r="68" spans="1:16" x14ac:dyDescent="0.2">
      <c r="A68" s="44"/>
      <c r="B68" s="44"/>
      <c r="C68" s="81">
        <f t="shared" si="24"/>
        <v>0</v>
      </c>
      <c r="D68" s="82" t="str">
        <f t="shared" si="25"/>
        <v>N</v>
      </c>
      <c r="E68" s="81">
        <f t="shared" si="26"/>
        <v>0</v>
      </c>
      <c r="F68" s="44"/>
      <c r="G68" s="81">
        <f t="shared" si="20"/>
        <v>100</v>
      </c>
      <c r="H68" s="69"/>
      <c r="I68" s="69"/>
      <c r="J68" s="60">
        <f t="shared" si="21"/>
        <v>0</v>
      </c>
      <c r="K68" s="60">
        <f t="shared" si="11"/>
        <v>0</v>
      </c>
      <c r="L68" s="71" t="str">
        <f>IF(AND(A68=0,B68=0,H68=0,I68=0)," ",IF(J68=0,"El Número de Nómina no está dado de Alta",IF(A68=0,"Error en No. de Nómina",IF(B68=0,"Error en Tipo de Falta",IF(AND(B68=10,F68=0),"Falta Número Certificado IMSS",IF(H68=0,"Error en Fecha Inicio",IF(I68=0,"Error en Fecha Final",IF(OR(K68&gt;7,K68&lt;=0),"Error en número de días de falta",IF(OR(MONTH(H68)&lt;(Resumen!$L$7-1),AND(MONTH(H68)&gt;Resumen!$L$7,YEAR(H68)=Resumen!$N$7)),"Error en Mes",IF(AND(YEAR(H68)&lt;&gt;Resumen!$N$7,YEAR(H68)&lt;&gt;(Resumen!$N$7-1)),"Error en año",IF(AND(MONTH(H68)-11&lt;&gt;Resumen!$L$7,Resumen!$N$7&gt;YEAR(H68)),"Error en Mes",IF(AND(MONTH(H68)=Resumen!$L$7,YEAR(H68)=Resumen!$N$7,DAY(H68)&gt;Resumen!$J$7),"Error en día",IF(AND(MONTH(H68)&lt;&gt;Resumen!$L$7,YEAR(H68)=Resumen!$N$7,DAY(H68)&lt;Resumen!$J$7+23),"Error en día",IF(OR(WEEKDAY(H68)=7, WEEKDAY(H68)=1),"Error en día, fecha inicio es Descanso",IF(OR(WEEKDAY(I68)=7, WEEKDAY(I68)=1),"Error en día, fecha fin es Descanso",IF(O68&lt;&gt;0,"Error en día fecha inicio, es Festivo",IF(P68&lt;&gt;0, "Error en día fecha fin, es Festivo","OK")))))))))))))))))</f>
        <v xml:space="preserve"> </v>
      </c>
      <c r="M68" s="25">
        <f t="shared" si="27"/>
        <v>0</v>
      </c>
      <c r="N68" s="96"/>
      <c r="O68" s="94">
        <f t="shared" si="22"/>
        <v>0</v>
      </c>
      <c r="P68" s="94">
        <f t="shared" si="23"/>
        <v>0</v>
      </c>
    </row>
    <row r="69" spans="1:16" x14ac:dyDescent="0.2">
      <c r="A69" s="45"/>
      <c r="B69" s="45"/>
      <c r="C69" s="83">
        <f t="shared" si="24"/>
        <v>0</v>
      </c>
      <c r="D69" s="84" t="str">
        <f t="shared" si="25"/>
        <v>N</v>
      </c>
      <c r="E69" s="83">
        <f t="shared" si="26"/>
        <v>0</v>
      </c>
      <c r="F69" s="45"/>
      <c r="G69" s="83">
        <f t="shared" si="20"/>
        <v>100</v>
      </c>
      <c r="H69" s="70"/>
      <c r="I69" s="70"/>
      <c r="J69" s="60">
        <f t="shared" si="21"/>
        <v>0</v>
      </c>
      <c r="K69" s="60">
        <f t="shared" ref="K69:K100" si="28">IF(H69=0, 0,IF(I69=0, 0,IF(H69&gt;I69, 0,I69-H69+1)))</f>
        <v>0</v>
      </c>
      <c r="L69" s="71" t="str">
        <f>IF(AND(A69=0,B69=0,H69=0,I69=0)," ",IF(J69=0,"El Número de Nómina no está dado de Alta",IF(A69=0,"Error en No. de Nómina",IF(B69=0,"Error en Tipo de Falta",IF(AND(B69=10,F69=0),"Falta Número Certificado IMSS",IF(H69=0,"Error en Fecha Inicio",IF(I69=0,"Error en Fecha Final",IF(OR(K69&gt;7,K69&lt;=0),"Error en número de días de falta",IF(OR(MONTH(H69)&lt;(Resumen!$L$7-1),AND(MONTH(H69)&gt;Resumen!$L$7,YEAR(H69)=Resumen!$N$7)),"Error en Mes",IF(AND(YEAR(H69)&lt;&gt;Resumen!$N$7,YEAR(H69)&lt;&gt;(Resumen!$N$7-1)),"Error en año",IF(AND(MONTH(H69)-11&lt;&gt;Resumen!$L$7,Resumen!$N$7&gt;YEAR(H69)),"Error en Mes",IF(AND(MONTH(H69)=Resumen!$L$7,YEAR(H69)=Resumen!$N$7,DAY(H69)&gt;Resumen!$J$7),"Error en día",IF(AND(MONTH(H69)&lt;&gt;Resumen!$L$7,YEAR(H69)=Resumen!$N$7,DAY(H69)&lt;Resumen!$J$7+23),"Error en día",IF(OR(WEEKDAY(H69)=7, WEEKDAY(H69)=1),"Error en día, fecha inicio es Descanso",IF(OR(WEEKDAY(I69)=7, WEEKDAY(I69)=1),"Error en día, fecha fin es Descanso",IF(O69&lt;&gt;0,"Error en día fecha inicio, es Festivo",IF(P69&lt;&gt;0, "Error en día fecha fin, es Festivo","OK")))))))))))))))))</f>
        <v xml:space="preserve"> </v>
      </c>
      <c r="M69" s="25">
        <f t="shared" si="27"/>
        <v>0</v>
      </c>
      <c r="N69" s="96"/>
      <c r="O69" s="94">
        <f t="shared" si="22"/>
        <v>0</v>
      </c>
      <c r="P69" s="94">
        <f t="shared" si="23"/>
        <v>0</v>
      </c>
    </row>
    <row r="70" spans="1:16" x14ac:dyDescent="0.2">
      <c r="A70" s="44"/>
      <c r="B70" s="44"/>
      <c r="C70" s="81">
        <f t="shared" si="24"/>
        <v>0</v>
      </c>
      <c r="D70" s="82" t="str">
        <f t="shared" si="25"/>
        <v>N</v>
      </c>
      <c r="E70" s="81">
        <f t="shared" si="26"/>
        <v>0</v>
      </c>
      <c r="F70" s="44"/>
      <c r="G70" s="81">
        <f t="shared" si="20"/>
        <v>100</v>
      </c>
      <c r="H70" s="69"/>
      <c r="I70" s="69"/>
      <c r="J70" s="60">
        <f t="shared" si="21"/>
        <v>0</v>
      </c>
      <c r="K70" s="60">
        <f t="shared" si="28"/>
        <v>0</v>
      </c>
      <c r="L70" s="71" t="str">
        <f>IF(AND(A70=0,B70=0,H70=0,I70=0)," ",IF(J70=0,"El Número de Nómina no está dado de Alta",IF(A70=0,"Error en No. de Nómina",IF(B70=0,"Error en Tipo de Falta",IF(AND(B70=10,F70=0),"Falta Número Certificado IMSS",IF(H70=0,"Error en Fecha Inicio",IF(I70=0,"Error en Fecha Final",IF(OR(K70&gt;7,K70&lt;=0),"Error en número de días de falta",IF(OR(MONTH(H70)&lt;(Resumen!$L$7-1),AND(MONTH(H70)&gt;Resumen!$L$7,YEAR(H70)=Resumen!$N$7)),"Error en Mes",IF(AND(YEAR(H70)&lt;&gt;Resumen!$N$7,YEAR(H70)&lt;&gt;(Resumen!$N$7-1)),"Error en año",IF(AND(MONTH(H70)-11&lt;&gt;Resumen!$L$7,Resumen!$N$7&gt;YEAR(H70)),"Error en Mes",IF(AND(MONTH(H70)=Resumen!$L$7,YEAR(H70)=Resumen!$N$7,DAY(H70)&gt;Resumen!$J$7),"Error en día",IF(AND(MONTH(H70)&lt;&gt;Resumen!$L$7,YEAR(H70)=Resumen!$N$7,DAY(H70)&lt;Resumen!$J$7+23),"Error en día",IF(OR(WEEKDAY(H70)=7, WEEKDAY(H70)=1),"Error en día, fecha inicio es Descanso",IF(OR(WEEKDAY(I70)=7, WEEKDAY(I70)=1),"Error en día, fecha fin es Descanso",IF(O70&lt;&gt;0,"Error en día fecha inicio, es Festivo",IF(P70&lt;&gt;0, "Error en día fecha fin, es Festivo","OK")))))))))))))))))</f>
        <v xml:space="preserve"> </v>
      </c>
      <c r="M70" s="25">
        <f t="shared" si="27"/>
        <v>0</v>
      </c>
      <c r="N70" s="96"/>
      <c r="O70" s="94">
        <f t="shared" si="22"/>
        <v>0</v>
      </c>
      <c r="P70" s="94">
        <f t="shared" si="23"/>
        <v>0</v>
      </c>
    </row>
    <row r="71" spans="1:16" x14ac:dyDescent="0.2">
      <c r="A71" s="45"/>
      <c r="B71" s="45"/>
      <c r="C71" s="83">
        <f t="shared" si="24"/>
        <v>0</v>
      </c>
      <c r="D71" s="84" t="str">
        <f t="shared" si="25"/>
        <v>N</v>
      </c>
      <c r="E71" s="83">
        <f t="shared" si="26"/>
        <v>0</v>
      </c>
      <c r="F71" s="45"/>
      <c r="G71" s="83">
        <f t="shared" si="20"/>
        <v>100</v>
      </c>
      <c r="H71" s="70"/>
      <c r="I71" s="70"/>
      <c r="J71" s="60">
        <f t="shared" si="21"/>
        <v>0</v>
      </c>
      <c r="K71" s="60">
        <f t="shared" si="28"/>
        <v>0</v>
      </c>
      <c r="L71" s="71" t="str">
        <f>IF(AND(A71=0,B71=0,H71=0,I71=0)," ",IF(J71=0,"El Número de Nómina no está dado de Alta",IF(A71=0,"Error en No. de Nómina",IF(B71=0,"Error en Tipo de Falta",IF(AND(B71=10,F71=0),"Falta Número Certificado IMSS",IF(H71=0,"Error en Fecha Inicio",IF(I71=0,"Error en Fecha Final",IF(OR(K71&gt;7,K71&lt;=0),"Error en número de días de falta",IF(OR(MONTH(H71)&lt;(Resumen!$L$7-1),AND(MONTH(H71)&gt;Resumen!$L$7,YEAR(H71)=Resumen!$N$7)),"Error en Mes",IF(AND(YEAR(H71)&lt;&gt;Resumen!$N$7,YEAR(H71)&lt;&gt;(Resumen!$N$7-1)),"Error en año",IF(AND(MONTH(H71)-11&lt;&gt;Resumen!$L$7,Resumen!$N$7&gt;YEAR(H71)),"Error en Mes",IF(AND(MONTH(H71)=Resumen!$L$7,YEAR(H71)=Resumen!$N$7,DAY(H71)&gt;Resumen!$J$7),"Error en día",IF(AND(MONTH(H71)&lt;&gt;Resumen!$L$7,YEAR(H71)=Resumen!$N$7,DAY(H71)&lt;Resumen!$J$7+23),"Error en día",IF(OR(WEEKDAY(H71)=7, WEEKDAY(H71)=1),"Error en día, fecha inicio es Descanso",IF(OR(WEEKDAY(I71)=7, WEEKDAY(I71)=1),"Error en día, fecha fin es Descanso",IF(O71&lt;&gt;0,"Error en día fecha inicio, es Festivo",IF(P71&lt;&gt;0, "Error en día fecha fin, es Festivo","OK")))))))))))))))))</f>
        <v xml:space="preserve"> </v>
      </c>
      <c r="M71" s="25">
        <f t="shared" si="27"/>
        <v>0</v>
      </c>
      <c r="N71" s="96"/>
      <c r="O71" s="94">
        <f t="shared" si="22"/>
        <v>0</v>
      </c>
      <c r="P71" s="94">
        <f t="shared" si="23"/>
        <v>0</v>
      </c>
    </row>
    <row r="72" spans="1:16" x14ac:dyDescent="0.2">
      <c r="A72" s="44"/>
      <c r="B72" s="44"/>
      <c r="C72" s="81">
        <f t="shared" si="24"/>
        <v>0</v>
      </c>
      <c r="D72" s="82" t="str">
        <f t="shared" si="25"/>
        <v>N</v>
      </c>
      <c r="E72" s="81">
        <f t="shared" si="26"/>
        <v>0</v>
      </c>
      <c r="F72" s="44"/>
      <c r="G72" s="81">
        <f t="shared" si="20"/>
        <v>100</v>
      </c>
      <c r="H72" s="69"/>
      <c r="I72" s="69"/>
      <c r="J72" s="60">
        <f t="shared" si="21"/>
        <v>0</v>
      </c>
      <c r="K72" s="60">
        <f t="shared" si="28"/>
        <v>0</v>
      </c>
      <c r="L72" s="71" t="str">
        <f>IF(AND(A72=0,B72=0,H72=0,I72=0)," ",IF(J72=0,"El Número de Nómina no está dado de Alta",IF(A72=0,"Error en No. de Nómina",IF(B72=0,"Error en Tipo de Falta",IF(AND(B72=10,F72=0),"Falta Número Certificado IMSS",IF(H72=0,"Error en Fecha Inicio",IF(I72=0,"Error en Fecha Final",IF(OR(K72&gt;7,K72&lt;=0),"Error en número de días de falta",IF(OR(MONTH(H72)&lt;(Resumen!$L$7-1),AND(MONTH(H72)&gt;Resumen!$L$7,YEAR(H72)=Resumen!$N$7)),"Error en Mes",IF(AND(YEAR(H72)&lt;&gt;Resumen!$N$7,YEAR(H72)&lt;&gt;(Resumen!$N$7-1)),"Error en año",IF(AND(MONTH(H72)-11&lt;&gt;Resumen!$L$7,Resumen!$N$7&gt;YEAR(H72)),"Error en Mes",IF(AND(MONTH(H72)=Resumen!$L$7,YEAR(H72)=Resumen!$N$7,DAY(H72)&gt;Resumen!$J$7),"Error en día",IF(AND(MONTH(H72)&lt;&gt;Resumen!$L$7,YEAR(H72)=Resumen!$N$7,DAY(H72)&lt;Resumen!$J$7+23),"Error en día",IF(OR(WEEKDAY(H72)=7, WEEKDAY(H72)=1),"Error en día, fecha inicio es Descanso",IF(OR(WEEKDAY(I72)=7, WEEKDAY(I72)=1),"Error en día, fecha fin es Descanso",IF(O72&lt;&gt;0,"Error en día fecha inicio, es Festivo",IF(P72&lt;&gt;0, "Error en día fecha fin, es Festivo","OK")))))))))))))))))</f>
        <v xml:space="preserve"> </v>
      </c>
      <c r="M72" s="25">
        <f t="shared" si="27"/>
        <v>0</v>
      </c>
      <c r="N72" s="96"/>
      <c r="O72" s="94">
        <f t="shared" si="22"/>
        <v>0</v>
      </c>
      <c r="P72" s="94">
        <f t="shared" si="23"/>
        <v>0</v>
      </c>
    </row>
    <row r="73" spans="1:16" x14ac:dyDescent="0.2">
      <c r="A73" s="45"/>
      <c r="B73" s="45"/>
      <c r="C73" s="83">
        <f t="shared" si="24"/>
        <v>0</v>
      </c>
      <c r="D73" s="84" t="str">
        <f t="shared" si="25"/>
        <v>N</v>
      </c>
      <c r="E73" s="83">
        <f t="shared" si="26"/>
        <v>0</v>
      </c>
      <c r="F73" s="45"/>
      <c r="G73" s="83">
        <f t="shared" si="20"/>
        <v>100</v>
      </c>
      <c r="H73" s="70"/>
      <c r="I73" s="70"/>
      <c r="J73" s="60">
        <f t="shared" si="21"/>
        <v>0</v>
      </c>
      <c r="K73" s="60">
        <f t="shared" si="28"/>
        <v>0</v>
      </c>
      <c r="L73" s="71" t="str">
        <f>IF(AND(A73=0,B73=0,H73=0,I73=0)," ",IF(J73=0,"El Número de Nómina no está dado de Alta",IF(A73=0,"Error en No. de Nómina",IF(B73=0,"Error en Tipo de Falta",IF(AND(B73=10,F73=0),"Falta Número Certificado IMSS",IF(H73=0,"Error en Fecha Inicio",IF(I73=0,"Error en Fecha Final",IF(OR(K73&gt;7,K73&lt;=0),"Error en número de días de falta",IF(OR(MONTH(H73)&lt;(Resumen!$L$7-1),AND(MONTH(H73)&gt;Resumen!$L$7,YEAR(H73)=Resumen!$N$7)),"Error en Mes",IF(AND(YEAR(H73)&lt;&gt;Resumen!$N$7,YEAR(H73)&lt;&gt;(Resumen!$N$7-1)),"Error en año",IF(AND(MONTH(H73)-11&lt;&gt;Resumen!$L$7,Resumen!$N$7&gt;YEAR(H73)),"Error en Mes",IF(AND(MONTH(H73)=Resumen!$L$7,YEAR(H73)=Resumen!$N$7,DAY(H73)&gt;Resumen!$J$7),"Error en día",IF(AND(MONTH(H73)&lt;&gt;Resumen!$L$7,YEAR(H73)=Resumen!$N$7,DAY(H73)&lt;Resumen!$J$7+23),"Error en día",IF(OR(WEEKDAY(H73)=7, WEEKDAY(H73)=1),"Error en día, fecha inicio es Descanso",IF(OR(WEEKDAY(I73)=7, WEEKDAY(I73)=1),"Error en día, fecha fin es Descanso",IF(O73&lt;&gt;0,"Error en día fecha inicio, es Festivo",IF(P73&lt;&gt;0, "Error en día fecha fin, es Festivo","OK")))))))))))))))))</f>
        <v xml:space="preserve"> </v>
      </c>
      <c r="M73" s="25">
        <f t="shared" si="27"/>
        <v>0</v>
      </c>
      <c r="N73" s="96"/>
      <c r="O73" s="94">
        <f t="shared" si="22"/>
        <v>0</v>
      </c>
      <c r="P73" s="94">
        <f t="shared" si="23"/>
        <v>0</v>
      </c>
    </row>
    <row r="74" spans="1:16" x14ac:dyDescent="0.2">
      <c r="A74" s="44"/>
      <c r="B74" s="44"/>
      <c r="C74" s="81">
        <f t="shared" si="24"/>
        <v>0</v>
      </c>
      <c r="D74" s="82" t="str">
        <f t="shared" si="25"/>
        <v>N</v>
      </c>
      <c r="E74" s="81">
        <f t="shared" si="26"/>
        <v>0</v>
      </c>
      <c r="F74" s="44"/>
      <c r="G74" s="81">
        <f t="shared" si="20"/>
        <v>100</v>
      </c>
      <c r="H74" s="69"/>
      <c r="I74" s="69"/>
      <c r="J74" s="60">
        <f t="shared" si="21"/>
        <v>0</v>
      </c>
      <c r="K74" s="60">
        <f t="shared" si="28"/>
        <v>0</v>
      </c>
      <c r="L74" s="71" t="str">
        <f>IF(AND(A74=0,B74=0,H74=0,I74=0)," ",IF(J74=0,"El Número de Nómina no está dado de Alta",IF(A74=0,"Error en No. de Nómina",IF(B74=0,"Error en Tipo de Falta",IF(AND(B74=10,F74=0),"Falta Número Certificado IMSS",IF(H74=0,"Error en Fecha Inicio",IF(I74=0,"Error en Fecha Final",IF(OR(K74&gt;7,K74&lt;=0),"Error en número de días de falta",IF(OR(MONTH(H74)&lt;(Resumen!$L$7-1),AND(MONTH(H74)&gt;Resumen!$L$7,YEAR(H74)=Resumen!$N$7)),"Error en Mes",IF(AND(YEAR(H74)&lt;&gt;Resumen!$N$7,YEAR(H74)&lt;&gt;(Resumen!$N$7-1)),"Error en año",IF(AND(MONTH(H74)-11&lt;&gt;Resumen!$L$7,Resumen!$N$7&gt;YEAR(H74)),"Error en Mes",IF(AND(MONTH(H74)=Resumen!$L$7,YEAR(H74)=Resumen!$N$7,DAY(H74)&gt;Resumen!$J$7),"Error en día",IF(AND(MONTH(H74)&lt;&gt;Resumen!$L$7,YEAR(H74)=Resumen!$N$7,DAY(H74)&lt;Resumen!$J$7+23),"Error en día",IF(OR(WEEKDAY(H74)=7, WEEKDAY(H74)=1),"Error en día, fecha inicio es Descanso",IF(OR(WEEKDAY(I74)=7, WEEKDAY(I74)=1),"Error en día, fecha fin es Descanso",IF(O74&lt;&gt;0,"Error en día fecha inicio, es Festivo",IF(P74&lt;&gt;0, "Error en día fecha fin, es Festivo","OK")))))))))))))))))</f>
        <v xml:space="preserve"> </v>
      </c>
      <c r="M74" s="25">
        <f t="shared" si="27"/>
        <v>0</v>
      </c>
      <c r="N74" s="96"/>
      <c r="O74" s="94">
        <f t="shared" si="22"/>
        <v>0</v>
      </c>
      <c r="P74" s="94">
        <f t="shared" si="23"/>
        <v>0</v>
      </c>
    </row>
    <row r="75" spans="1:16" x14ac:dyDescent="0.2">
      <c r="A75" s="45"/>
      <c r="B75" s="45"/>
      <c r="C75" s="83">
        <f t="shared" si="24"/>
        <v>0</v>
      </c>
      <c r="D75" s="84" t="str">
        <f t="shared" si="25"/>
        <v>N</v>
      </c>
      <c r="E75" s="83">
        <f t="shared" si="26"/>
        <v>0</v>
      </c>
      <c r="F75" s="45"/>
      <c r="G75" s="83">
        <f t="shared" si="20"/>
        <v>100</v>
      </c>
      <c r="H75" s="70"/>
      <c r="I75" s="70"/>
      <c r="J75" s="60">
        <f t="shared" si="21"/>
        <v>0</v>
      </c>
      <c r="K75" s="60">
        <f t="shared" si="28"/>
        <v>0</v>
      </c>
      <c r="L75" s="71" t="str">
        <f>IF(AND(A75=0,B75=0,H75=0,I75=0)," ",IF(J75=0,"El Número de Nómina no está dado de Alta",IF(A75=0,"Error en No. de Nómina",IF(B75=0,"Error en Tipo de Falta",IF(AND(B75=10,F75=0),"Falta Número Certificado IMSS",IF(H75=0,"Error en Fecha Inicio",IF(I75=0,"Error en Fecha Final",IF(OR(K75&gt;7,K75&lt;=0),"Error en número de días de falta",IF(OR(MONTH(H75)&lt;(Resumen!$L$7-1),AND(MONTH(H75)&gt;Resumen!$L$7,YEAR(H75)=Resumen!$N$7)),"Error en Mes",IF(AND(YEAR(H75)&lt;&gt;Resumen!$N$7,YEAR(H75)&lt;&gt;(Resumen!$N$7-1)),"Error en año",IF(AND(MONTH(H75)-11&lt;&gt;Resumen!$L$7,Resumen!$N$7&gt;YEAR(H75)),"Error en Mes",IF(AND(MONTH(H75)=Resumen!$L$7,YEAR(H75)=Resumen!$N$7,DAY(H75)&gt;Resumen!$J$7),"Error en día",IF(AND(MONTH(H75)&lt;&gt;Resumen!$L$7,YEAR(H75)=Resumen!$N$7,DAY(H75)&lt;Resumen!$J$7+23),"Error en día",IF(OR(WEEKDAY(H75)=7, WEEKDAY(H75)=1),"Error en día, fecha inicio es Descanso",IF(OR(WEEKDAY(I75)=7, WEEKDAY(I75)=1),"Error en día, fecha fin es Descanso",IF(O75&lt;&gt;0,"Error en día fecha inicio, es Festivo",IF(P75&lt;&gt;0, "Error en día fecha fin, es Festivo","OK")))))))))))))))))</f>
        <v xml:space="preserve"> </v>
      </c>
      <c r="M75" s="25">
        <f t="shared" si="27"/>
        <v>0</v>
      </c>
      <c r="N75" s="96"/>
      <c r="O75" s="94">
        <f t="shared" si="22"/>
        <v>0</v>
      </c>
      <c r="P75" s="94">
        <f t="shared" si="23"/>
        <v>0</v>
      </c>
    </row>
    <row r="76" spans="1:16" x14ac:dyDescent="0.2">
      <c r="A76" s="44"/>
      <c r="B76" s="44"/>
      <c r="C76" s="81">
        <f t="shared" si="24"/>
        <v>0</v>
      </c>
      <c r="D76" s="82" t="str">
        <f t="shared" si="25"/>
        <v>N</v>
      </c>
      <c r="E76" s="81">
        <f t="shared" si="26"/>
        <v>0</v>
      </c>
      <c r="F76" s="44"/>
      <c r="G76" s="81">
        <f t="shared" si="20"/>
        <v>100</v>
      </c>
      <c r="H76" s="69"/>
      <c r="I76" s="69"/>
      <c r="J76" s="60">
        <f t="shared" si="21"/>
        <v>0</v>
      </c>
      <c r="K76" s="60">
        <f t="shared" si="28"/>
        <v>0</v>
      </c>
      <c r="L76" s="71" t="str">
        <f>IF(AND(A76=0,B76=0,H76=0,I76=0)," ",IF(J76=0,"El Número de Nómina no está dado de Alta",IF(A76=0,"Error en No. de Nómina",IF(B76=0,"Error en Tipo de Falta",IF(AND(B76=10,F76=0),"Falta Número Certificado IMSS",IF(H76=0,"Error en Fecha Inicio",IF(I76=0,"Error en Fecha Final",IF(OR(K76&gt;7,K76&lt;=0),"Error en número de días de falta",IF(OR(MONTH(H76)&lt;(Resumen!$L$7-1),AND(MONTH(H76)&gt;Resumen!$L$7,YEAR(H76)=Resumen!$N$7)),"Error en Mes",IF(AND(YEAR(H76)&lt;&gt;Resumen!$N$7,YEAR(H76)&lt;&gt;(Resumen!$N$7-1)),"Error en año",IF(AND(MONTH(H76)-11&lt;&gt;Resumen!$L$7,Resumen!$N$7&gt;YEAR(H76)),"Error en Mes",IF(AND(MONTH(H76)=Resumen!$L$7,YEAR(H76)=Resumen!$N$7,DAY(H76)&gt;Resumen!$J$7),"Error en día",IF(AND(MONTH(H76)&lt;&gt;Resumen!$L$7,YEAR(H76)=Resumen!$N$7,DAY(H76)&lt;Resumen!$J$7+23),"Error en día",IF(OR(WEEKDAY(H76)=7, WEEKDAY(H76)=1),"Error en día, fecha inicio es Descanso",IF(OR(WEEKDAY(I76)=7, WEEKDAY(I76)=1),"Error en día, fecha fin es Descanso",IF(O76&lt;&gt;0,"Error en día fecha inicio, es Festivo",IF(P76&lt;&gt;0, "Error en día fecha fin, es Festivo","OK")))))))))))))))))</f>
        <v xml:space="preserve"> </v>
      </c>
      <c r="M76" s="25">
        <f t="shared" si="27"/>
        <v>0</v>
      </c>
      <c r="N76" s="96"/>
      <c r="O76" s="94">
        <f t="shared" si="22"/>
        <v>0</v>
      </c>
      <c r="P76" s="94">
        <f t="shared" si="23"/>
        <v>0</v>
      </c>
    </row>
    <row r="77" spans="1:16" x14ac:dyDescent="0.2">
      <c r="A77" s="45"/>
      <c r="B77" s="45"/>
      <c r="C77" s="83">
        <f t="shared" si="24"/>
        <v>0</v>
      </c>
      <c r="D77" s="84" t="str">
        <f t="shared" si="25"/>
        <v>N</v>
      </c>
      <c r="E77" s="83">
        <f t="shared" si="26"/>
        <v>0</v>
      </c>
      <c r="F77" s="45"/>
      <c r="G77" s="83">
        <f t="shared" si="20"/>
        <v>100</v>
      </c>
      <c r="H77" s="70"/>
      <c r="I77" s="70"/>
      <c r="J77" s="60">
        <f t="shared" si="21"/>
        <v>0</v>
      </c>
      <c r="K77" s="60">
        <f t="shared" si="28"/>
        <v>0</v>
      </c>
      <c r="L77" s="71" t="str">
        <f>IF(AND(A77=0,B77=0,H77=0,I77=0)," ",IF(J77=0,"El Número de Nómina no está dado de Alta",IF(A77=0,"Error en No. de Nómina",IF(B77=0,"Error en Tipo de Falta",IF(AND(B77=10,F77=0),"Falta Número Certificado IMSS",IF(H77=0,"Error en Fecha Inicio",IF(I77=0,"Error en Fecha Final",IF(OR(K77&gt;7,K77&lt;=0),"Error en número de días de falta",IF(OR(MONTH(H77)&lt;(Resumen!$L$7-1),AND(MONTH(H77)&gt;Resumen!$L$7,YEAR(H77)=Resumen!$N$7)),"Error en Mes",IF(AND(YEAR(H77)&lt;&gt;Resumen!$N$7,YEAR(H77)&lt;&gt;(Resumen!$N$7-1)),"Error en año",IF(AND(MONTH(H77)-11&lt;&gt;Resumen!$L$7,Resumen!$N$7&gt;YEAR(H77)),"Error en Mes",IF(AND(MONTH(H77)=Resumen!$L$7,YEAR(H77)=Resumen!$N$7,DAY(H77)&gt;Resumen!$J$7),"Error en día",IF(AND(MONTH(H77)&lt;&gt;Resumen!$L$7,YEAR(H77)=Resumen!$N$7,DAY(H77)&lt;Resumen!$J$7+23),"Error en día",IF(OR(WEEKDAY(H77)=7, WEEKDAY(H77)=1),"Error en día, fecha inicio es Descanso",IF(OR(WEEKDAY(I77)=7, WEEKDAY(I77)=1),"Error en día, fecha fin es Descanso",IF(O77&lt;&gt;0,"Error en día fecha inicio, es Festivo",IF(P77&lt;&gt;0, "Error en día fecha fin, es Festivo","OK")))))))))))))))))</f>
        <v xml:space="preserve"> </v>
      </c>
      <c r="M77" s="25">
        <f t="shared" si="27"/>
        <v>0</v>
      </c>
      <c r="N77" s="96"/>
      <c r="O77" s="94">
        <f t="shared" si="22"/>
        <v>0</v>
      </c>
      <c r="P77" s="94">
        <f t="shared" si="23"/>
        <v>0</v>
      </c>
    </row>
    <row r="78" spans="1:16" x14ac:dyDescent="0.2">
      <c r="A78" s="44"/>
      <c r="B78" s="44"/>
      <c r="C78" s="81">
        <f t="shared" si="24"/>
        <v>0</v>
      </c>
      <c r="D78" s="82" t="str">
        <f t="shared" si="25"/>
        <v>N</v>
      </c>
      <c r="E78" s="81">
        <f t="shared" si="26"/>
        <v>0</v>
      </c>
      <c r="F78" s="44"/>
      <c r="G78" s="81">
        <f t="shared" si="20"/>
        <v>100</v>
      </c>
      <c r="H78" s="69"/>
      <c r="I78" s="69"/>
      <c r="J78" s="60">
        <f t="shared" si="21"/>
        <v>0</v>
      </c>
      <c r="K78" s="60">
        <f t="shared" si="28"/>
        <v>0</v>
      </c>
      <c r="L78" s="71" t="str">
        <f>IF(AND(A78=0,B78=0,H78=0,I78=0)," ",IF(J78=0,"El Número de Nómina no está dado de Alta",IF(A78=0,"Error en No. de Nómina",IF(B78=0,"Error en Tipo de Falta",IF(AND(B78=10,F78=0),"Falta Número Certificado IMSS",IF(H78=0,"Error en Fecha Inicio",IF(I78=0,"Error en Fecha Final",IF(OR(K78&gt;7,K78&lt;=0),"Error en número de días de falta",IF(OR(MONTH(H78)&lt;(Resumen!$L$7-1),AND(MONTH(H78)&gt;Resumen!$L$7,YEAR(H78)=Resumen!$N$7)),"Error en Mes",IF(AND(YEAR(H78)&lt;&gt;Resumen!$N$7,YEAR(H78)&lt;&gt;(Resumen!$N$7-1)),"Error en año",IF(AND(MONTH(H78)-11&lt;&gt;Resumen!$L$7,Resumen!$N$7&gt;YEAR(H78)),"Error en Mes",IF(AND(MONTH(H78)=Resumen!$L$7,YEAR(H78)=Resumen!$N$7,DAY(H78)&gt;Resumen!$J$7),"Error en día",IF(AND(MONTH(H78)&lt;&gt;Resumen!$L$7,YEAR(H78)=Resumen!$N$7,DAY(H78)&lt;Resumen!$J$7+23),"Error en día",IF(OR(WEEKDAY(H78)=7, WEEKDAY(H78)=1),"Error en día, fecha inicio es Descanso",IF(OR(WEEKDAY(I78)=7, WEEKDAY(I78)=1),"Error en día, fecha fin es Descanso",IF(O78&lt;&gt;0,"Error en día fecha inicio, es Festivo",IF(P78&lt;&gt;0, "Error en día fecha fin, es Festivo","OK")))))))))))))))))</f>
        <v xml:space="preserve"> </v>
      </c>
      <c r="M78" s="25">
        <f t="shared" si="27"/>
        <v>0</v>
      </c>
      <c r="N78" s="96"/>
      <c r="O78" s="94">
        <f t="shared" si="22"/>
        <v>0</v>
      </c>
      <c r="P78" s="94">
        <f t="shared" si="23"/>
        <v>0</v>
      </c>
    </row>
    <row r="79" spans="1:16" x14ac:dyDescent="0.2">
      <c r="A79" s="45"/>
      <c r="B79" s="45"/>
      <c r="C79" s="83">
        <f t="shared" si="24"/>
        <v>0</v>
      </c>
      <c r="D79" s="84" t="str">
        <f t="shared" si="25"/>
        <v>N</v>
      </c>
      <c r="E79" s="83">
        <f t="shared" si="26"/>
        <v>0</v>
      </c>
      <c r="F79" s="45"/>
      <c r="G79" s="83">
        <f t="shared" si="20"/>
        <v>100</v>
      </c>
      <c r="H79" s="70"/>
      <c r="I79" s="70"/>
      <c r="J79" s="60">
        <f t="shared" si="21"/>
        <v>0</v>
      </c>
      <c r="K79" s="60">
        <f t="shared" si="28"/>
        <v>0</v>
      </c>
      <c r="L79" s="71" t="str">
        <f>IF(AND(A79=0,B79=0,H79=0,I79=0)," ",IF(J79=0,"El Número de Nómina no está dado de Alta",IF(A79=0,"Error en No. de Nómina",IF(B79=0,"Error en Tipo de Falta",IF(AND(B79=10,F79=0),"Falta Número Certificado IMSS",IF(H79=0,"Error en Fecha Inicio",IF(I79=0,"Error en Fecha Final",IF(OR(K79&gt;7,K79&lt;=0),"Error en número de días de falta",IF(OR(MONTH(H79)&lt;(Resumen!$L$7-1),AND(MONTH(H79)&gt;Resumen!$L$7,YEAR(H79)=Resumen!$N$7)),"Error en Mes",IF(AND(YEAR(H79)&lt;&gt;Resumen!$N$7,YEAR(H79)&lt;&gt;(Resumen!$N$7-1)),"Error en año",IF(AND(MONTH(H79)-11&lt;&gt;Resumen!$L$7,Resumen!$N$7&gt;YEAR(H79)),"Error en Mes",IF(AND(MONTH(H79)=Resumen!$L$7,YEAR(H79)=Resumen!$N$7,DAY(H79)&gt;Resumen!$J$7),"Error en día",IF(AND(MONTH(H79)&lt;&gt;Resumen!$L$7,YEAR(H79)=Resumen!$N$7,DAY(H79)&lt;Resumen!$J$7+23),"Error en día",IF(OR(WEEKDAY(H79)=7, WEEKDAY(H79)=1),"Error en día, fecha inicio es Descanso",IF(OR(WEEKDAY(I79)=7, WEEKDAY(I79)=1),"Error en día, fecha fin es Descanso",IF(O79&lt;&gt;0,"Error en día fecha inicio, es Festivo",IF(P79&lt;&gt;0, "Error en día fecha fin, es Festivo","OK")))))))))))))))))</f>
        <v xml:space="preserve"> </v>
      </c>
      <c r="M79" s="25">
        <f t="shared" si="27"/>
        <v>0</v>
      </c>
      <c r="N79" s="96"/>
      <c r="O79" s="94">
        <f t="shared" si="22"/>
        <v>0</v>
      </c>
      <c r="P79" s="94">
        <f t="shared" si="23"/>
        <v>0</v>
      </c>
    </row>
    <row r="80" spans="1:16" x14ac:dyDescent="0.2">
      <c r="A80" s="44"/>
      <c r="B80" s="44"/>
      <c r="C80" s="81">
        <f t="shared" si="24"/>
        <v>0</v>
      </c>
      <c r="D80" s="82" t="str">
        <f t="shared" si="25"/>
        <v>N</v>
      </c>
      <c r="E80" s="81">
        <f t="shared" si="26"/>
        <v>0</v>
      </c>
      <c r="F80" s="44"/>
      <c r="G80" s="81">
        <f t="shared" si="20"/>
        <v>100</v>
      </c>
      <c r="H80" s="69"/>
      <c r="I80" s="69"/>
      <c r="J80" s="60">
        <f t="shared" si="21"/>
        <v>0</v>
      </c>
      <c r="K80" s="60">
        <f t="shared" si="28"/>
        <v>0</v>
      </c>
      <c r="L80" s="71" t="str">
        <f>IF(AND(A80=0,B80=0,H80=0,I80=0)," ",IF(J80=0,"El Número de Nómina no está dado de Alta",IF(A80=0,"Error en No. de Nómina",IF(B80=0,"Error en Tipo de Falta",IF(AND(B80=10,F80=0),"Falta Número Certificado IMSS",IF(H80=0,"Error en Fecha Inicio",IF(I80=0,"Error en Fecha Final",IF(OR(K80&gt;7,K80&lt;=0),"Error en número de días de falta",IF(OR(MONTH(H80)&lt;(Resumen!$L$7-1),AND(MONTH(H80)&gt;Resumen!$L$7,YEAR(H80)=Resumen!$N$7)),"Error en Mes",IF(AND(YEAR(H80)&lt;&gt;Resumen!$N$7,YEAR(H80)&lt;&gt;(Resumen!$N$7-1)),"Error en año",IF(AND(MONTH(H80)-11&lt;&gt;Resumen!$L$7,Resumen!$N$7&gt;YEAR(H80)),"Error en Mes",IF(AND(MONTH(H80)=Resumen!$L$7,YEAR(H80)=Resumen!$N$7,DAY(H80)&gt;Resumen!$J$7),"Error en día",IF(AND(MONTH(H80)&lt;&gt;Resumen!$L$7,YEAR(H80)=Resumen!$N$7,DAY(H80)&lt;Resumen!$J$7+23),"Error en día",IF(OR(WEEKDAY(H80)=7, WEEKDAY(H80)=1),"Error en día, fecha inicio es Descanso",IF(OR(WEEKDAY(I80)=7, WEEKDAY(I80)=1),"Error en día, fecha fin es Descanso",IF(O80&lt;&gt;0,"Error en día fecha inicio, es Festivo",IF(P80&lt;&gt;0, "Error en día fecha fin, es Festivo","OK")))))))))))))))))</f>
        <v xml:space="preserve"> </v>
      </c>
      <c r="M80" s="25">
        <f t="shared" si="27"/>
        <v>0</v>
      </c>
      <c r="N80" s="96"/>
      <c r="O80" s="94">
        <f t="shared" si="22"/>
        <v>0</v>
      </c>
      <c r="P80" s="94">
        <f t="shared" si="23"/>
        <v>0</v>
      </c>
    </row>
    <row r="81" spans="1:16" x14ac:dyDescent="0.2">
      <c r="A81" s="45"/>
      <c r="B81" s="45"/>
      <c r="C81" s="83">
        <f t="shared" si="24"/>
        <v>0</v>
      </c>
      <c r="D81" s="84" t="str">
        <f t="shared" si="25"/>
        <v>N</v>
      </c>
      <c r="E81" s="83">
        <f t="shared" si="26"/>
        <v>0</v>
      </c>
      <c r="F81" s="45"/>
      <c r="G81" s="83">
        <f t="shared" si="20"/>
        <v>100</v>
      </c>
      <c r="H81" s="70"/>
      <c r="I81" s="70"/>
      <c r="J81" s="60">
        <f t="shared" si="21"/>
        <v>0</v>
      </c>
      <c r="K81" s="60">
        <f t="shared" si="28"/>
        <v>0</v>
      </c>
      <c r="L81" s="71" t="str">
        <f>IF(AND(A81=0,B81=0,H81=0,I81=0)," ",IF(J81=0,"El Número de Nómina no está dado de Alta",IF(A81=0,"Error en No. de Nómina",IF(B81=0,"Error en Tipo de Falta",IF(AND(B81=10,F81=0),"Falta Número Certificado IMSS",IF(H81=0,"Error en Fecha Inicio",IF(I81=0,"Error en Fecha Final",IF(OR(K81&gt;7,K81&lt;=0),"Error en número de días de falta",IF(OR(MONTH(H81)&lt;(Resumen!$L$7-1),AND(MONTH(H81)&gt;Resumen!$L$7,YEAR(H81)=Resumen!$N$7)),"Error en Mes",IF(AND(YEAR(H81)&lt;&gt;Resumen!$N$7,YEAR(H81)&lt;&gt;(Resumen!$N$7-1)),"Error en año",IF(AND(MONTH(H81)-11&lt;&gt;Resumen!$L$7,Resumen!$N$7&gt;YEAR(H81)),"Error en Mes",IF(AND(MONTH(H81)=Resumen!$L$7,YEAR(H81)=Resumen!$N$7,DAY(H81)&gt;Resumen!$J$7),"Error en día",IF(AND(MONTH(H81)&lt;&gt;Resumen!$L$7,YEAR(H81)=Resumen!$N$7,DAY(H81)&lt;Resumen!$J$7+23),"Error en día",IF(OR(WEEKDAY(H81)=7, WEEKDAY(H81)=1),"Error en día, fecha inicio es Descanso",IF(OR(WEEKDAY(I81)=7, WEEKDAY(I81)=1),"Error en día, fecha fin es Descanso",IF(O81&lt;&gt;0,"Error en día fecha inicio, es Festivo",IF(P81&lt;&gt;0, "Error en día fecha fin, es Festivo","OK")))))))))))))))))</f>
        <v xml:space="preserve"> </v>
      </c>
      <c r="M81" s="25">
        <f t="shared" si="27"/>
        <v>0</v>
      </c>
      <c r="N81" s="96"/>
      <c r="O81" s="94">
        <f t="shared" si="22"/>
        <v>0</v>
      </c>
      <c r="P81" s="94">
        <f t="shared" si="23"/>
        <v>0</v>
      </c>
    </row>
    <row r="82" spans="1:16" x14ac:dyDescent="0.2">
      <c r="A82" s="44"/>
      <c r="B82" s="44"/>
      <c r="C82" s="81">
        <f t="shared" si="24"/>
        <v>0</v>
      </c>
      <c r="D82" s="82" t="str">
        <f t="shared" si="25"/>
        <v>N</v>
      </c>
      <c r="E82" s="81">
        <f t="shared" si="26"/>
        <v>0</v>
      </c>
      <c r="F82" s="44"/>
      <c r="G82" s="81">
        <f t="shared" si="20"/>
        <v>100</v>
      </c>
      <c r="H82" s="69"/>
      <c r="I82" s="69"/>
      <c r="J82" s="60">
        <f t="shared" si="21"/>
        <v>0</v>
      </c>
      <c r="K82" s="60">
        <f t="shared" si="28"/>
        <v>0</v>
      </c>
      <c r="L82" s="71" t="str">
        <f>IF(AND(A82=0,B82=0,H82=0,I82=0)," ",IF(J82=0,"El Número de Nómina no está dado de Alta",IF(A82=0,"Error en No. de Nómina",IF(B82=0,"Error en Tipo de Falta",IF(AND(B82=10,F82=0),"Falta Número Certificado IMSS",IF(H82=0,"Error en Fecha Inicio",IF(I82=0,"Error en Fecha Final",IF(OR(K82&gt;7,K82&lt;=0),"Error en número de días de falta",IF(OR(MONTH(H82)&lt;(Resumen!$L$7-1),AND(MONTH(H82)&gt;Resumen!$L$7,YEAR(H82)=Resumen!$N$7)),"Error en Mes",IF(AND(YEAR(H82)&lt;&gt;Resumen!$N$7,YEAR(H82)&lt;&gt;(Resumen!$N$7-1)),"Error en año",IF(AND(MONTH(H82)-11&lt;&gt;Resumen!$L$7,Resumen!$N$7&gt;YEAR(H82)),"Error en Mes",IF(AND(MONTH(H82)=Resumen!$L$7,YEAR(H82)=Resumen!$N$7,DAY(H82)&gt;Resumen!$J$7),"Error en día",IF(AND(MONTH(H82)&lt;&gt;Resumen!$L$7,YEAR(H82)=Resumen!$N$7,DAY(H82)&lt;Resumen!$J$7+23),"Error en día",IF(OR(WEEKDAY(H82)=7, WEEKDAY(H82)=1),"Error en día, fecha inicio es Descanso",IF(OR(WEEKDAY(I82)=7, WEEKDAY(I82)=1),"Error en día, fecha fin es Descanso",IF(O82&lt;&gt;0,"Error en día fecha inicio, es Festivo",IF(P82&lt;&gt;0, "Error en día fecha fin, es Festivo","OK")))))))))))))))))</f>
        <v xml:space="preserve"> </v>
      </c>
      <c r="M82" s="25">
        <f t="shared" si="27"/>
        <v>0</v>
      </c>
      <c r="N82" s="96"/>
      <c r="O82" s="94">
        <f t="shared" si="22"/>
        <v>0</v>
      </c>
      <c r="P82" s="94">
        <f t="shared" si="23"/>
        <v>0</v>
      </c>
    </row>
    <row r="83" spans="1:16" x14ac:dyDescent="0.2">
      <c r="A83" s="45"/>
      <c r="B83" s="45"/>
      <c r="C83" s="83">
        <f t="shared" si="24"/>
        <v>0</v>
      </c>
      <c r="D83" s="84" t="str">
        <f t="shared" si="25"/>
        <v>N</v>
      </c>
      <c r="E83" s="83">
        <f t="shared" si="26"/>
        <v>0</v>
      </c>
      <c r="F83" s="45"/>
      <c r="G83" s="83">
        <f t="shared" si="20"/>
        <v>100</v>
      </c>
      <c r="H83" s="70"/>
      <c r="I83" s="70"/>
      <c r="J83" s="60">
        <f t="shared" si="21"/>
        <v>0</v>
      </c>
      <c r="K83" s="60">
        <f t="shared" si="28"/>
        <v>0</v>
      </c>
      <c r="L83" s="71" t="str">
        <f>IF(AND(A83=0,B83=0,H83=0,I83=0)," ",IF(J83=0,"El Número de Nómina no está dado de Alta",IF(A83=0,"Error en No. de Nómina",IF(B83=0,"Error en Tipo de Falta",IF(AND(B83=10,F83=0),"Falta Número Certificado IMSS",IF(H83=0,"Error en Fecha Inicio",IF(I83=0,"Error en Fecha Final",IF(OR(K83&gt;7,K83&lt;=0),"Error en número de días de falta",IF(OR(MONTH(H83)&lt;(Resumen!$L$7-1),AND(MONTH(H83)&gt;Resumen!$L$7,YEAR(H83)=Resumen!$N$7)),"Error en Mes",IF(AND(YEAR(H83)&lt;&gt;Resumen!$N$7,YEAR(H83)&lt;&gt;(Resumen!$N$7-1)),"Error en año",IF(AND(MONTH(H83)-11&lt;&gt;Resumen!$L$7,Resumen!$N$7&gt;YEAR(H83)),"Error en Mes",IF(AND(MONTH(H83)=Resumen!$L$7,YEAR(H83)=Resumen!$N$7,DAY(H83)&gt;Resumen!$J$7),"Error en día",IF(AND(MONTH(H83)&lt;&gt;Resumen!$L$7,YEAR(H83)=Resumen!$N$7,DAY(H83)&lt;Resumen!$J$7+23),"Error en día",IF(OR(WEEKDAY(H83)=7, WEEKDAY(H83)=1),"Error en día, fecha inicio es Descanso",IF(OR(WEEKDAY(I83)=7, WEEKDAY(I83)=1),"Error en día, fecha fin es Descanso",IF(O83&lt;&gt;0,"Error en día fecha inicio, es Festivo",IF(P83&lt;&gt;0, "Error en día fecha fin, es Festivo","OK")))))))))))))))))</f>
        <v xml:space="preserve"> </v>
      </c>
      <c r="M83" s="25">
        <f t="shared" si="27"/>
        <v>0</v>
      </c>
      <c r="N83" s="96"/>
      <c r="O83" s="94">
        <f t="shared" si="22"/>
        <v>0</v>
      </c>
      <c r="P83" s="94">
        <f t="shared" si="23"/>
        <v>0</v>
      </c>
    </row>
    <row r="84" spans="1:16" x14ac:dyDescent="0.2">
      <c r="A84" s="44"/>
      <c r="B84" s="44"/>
      <c r="C84" s="81">
        <f t="shared" si="24"/>
        <v>0</v>
      </c>
      <c r="D84" s="82" t="str">
        <f t="shared" si="25"/>
        <v>N</v>
      </c>
      <c r="E84" s="81">
        <f t="shared" si="26"/>
        <v>0</v>
      </c>
      <c r="F84" s="44"/>
      <c r="G84" s="81">
        <f t="shared" si="20"/>
        <v>100</v>
      </c>
      <c r="H84" s="69"/>
      <c r="I84" s="69"/>
      <c r="J84" s="60">
        <f t="shared" si="21"/>
        <v>0</v>
      </c>
      <c r="K84" s="60">
        <f t="shared" si="28"/>
        <v>0</v>
      </c>
      <c r="L84" s="71" t="str">
        <f>IF(AND(A84=0,B84=0,H84=0,I84=0)," ",IF(J84=0,"El Número de Nómina no está dado de Alta",IF(A84=0,"Error en No. de Nómina",IF(B84=0,"Error en Tipo de Falta",IF(AND(B84=10,F84=0),"Falta Número Certificado IMSS",IF(H84=0,"Error en Fecha Inicio",IF(I84=0,"Error en Fecha Final",IF(OR(K84&gt;7,K84&lt;=0),"Error en número de días de falta",IF(OR(MONTH(H84)&lt;(Resumen!$L$7-1),AND(MONTH(H84)&gt;Resumen!$L$7,YEAR(H84)=Resumen!$N$7)),"Error en Mes",IF(AND(YEAR(H84)&lt;&gt;Resumen!$N$7,YEAR(H84)&lt;&gt;(Resumen!$N$7-1)),"Error en año",IF(AND(MONTH(H84)-11&lt;&gt;Resumen!$L$7,Resumen!$N$7&gt;YEAR(H84)),"Error en Mes",IF(AND(MONTH(H84)=Resumen!$L$7,YEAR(H84)=Resumen!$N$7,DAY(H84)&gt;Resumen!$J$7),"Error en día",IF(AND(MONTH(H84)&lt;&gt;Resumen!$L$7,YEAR(H84)=Resumen!$N$7,DAY(H84)&lt;Resumen!$J$7+23),"Error en día",IF(OR(WEEKDAY(H84)=7, WEEKDAY(H84)=1),"Error en día, fecha inicio es Descanso",IF(OR(WEEKDAY(I84)=7, WEEKDAY(I84)=1),"Error en día, fecha fin es Descanso",IF(O84&lt;&gt;0,"Error en día fecha inicio, es Festivo",IF(P84&lt;&gt;0, "Error en día fecha fin, es Festivo","OK")))))))))))))))))</f>
        <v xml:space="preserve"> </v>
      </c>
      <c r="M84" s="25">
        <f t="shared" si="27"/>
        <v>0</v>
      </c>
      <c r="N84" s="96"/>
      <c r="O84" s="94">
        <f t="shared" si="22"/>
        <v>0</v>
      </c>
      <c r="P84" s="94">
        <f t="shared" si="23"/>
        <v>0</v>
      </c>
    </row>
    <row r="85" spans="1:16" x14ac:dyDescent="0.2">
      <c r="A85" s="45"/>
      <c r="B85" s="45"/>
      <c r="C85" s="83">
        <f t="shared" si="24"/>
        <v>0</v>
      </c>
      <c r="D85" s="84" t="str">
        <f t="shared" si="25"/>
        <v>N</v>
      </c>
      <c r="E85" s="83">
        <f t="shared" si="26"/>
        <v>0</v>
      </c>
      <c r="F85" s="45"/>
      <c r="G85" s="83">
        <f t="shared" si="20"/>
        <v>100</v>
      </c>
      <c r="H85" s="70"/>
      <c r="I85" s="70"/>
      <c r="J85" s="60">
        <f t="shared" si="21"/>
        <v>0</v>
      </c>
      <c r="K85" s="60">
        <f t="shared" si="28"/>
        <v>0</v>
      </c>
      <c r="L85" s="71" t="str">
        <f>IF(AND(A85=0,B85=0,H85=0,I85=0)," ",IF(J85=0,"El Número de Nómina no está dado de Alta",IF(A85=0,"Error en No. de Nómina",IF(B85=0,"Error en Tipo de Falta",IF(AND(B85=10,F85=0),"Falta Número Certificado IMSS",IF(H85=0,"Error en Fecha Inicio",IF(I85=0,"Error en Fecha Final",IF(OR(K85&gt;7,K85&lt;=0),"Error en número de días de falta",IF(OR(MONTH(H85)&lt;(Resumen!$L$7-1),AND(MONTH(H85)&gt;Resumen!$L$7,YEAR(H85)=Resumen!$N$7)),"Error en Mes",IF(AND(YEAR(H85)&lt;&gt;Resumen!$N$7,YEAR(H85)&lt;&gt;(Resumen!$N$7-1)),"Error en año",IF(AND(MONTH(H85)-11&lt;&gt;Resumen!$L$7,Resumen!$N$7&gt;YEAR(H85)),"Error en Mes",IF(AND(MONTH(H85)=Resumen!$L$7,YEAR(H85)=Resumen!$N$7,DAY(H85)&gt;Resumen!$J$7),"Error en día",IF(AND(MONTH(H85)&lt;&gt;Resumen!$L$7,YEAR(H85)=Resumen!$N$7,DAY(H85)&lt;Resumen!$J$7+23),"Error en día",IF(OR(WEEKDAY(H85)=7, WEEKDAY(H85)=1),"Error en día, fecha inicio es Descanso",IF(OR(WEEKDAY(I85)=7, WEEKDAY(I85)=1),"Error en día, fecha fin es Descanso",IF(O85&lt;&gt;0,"Error en día fecha inicio, es Festivo",IF(P85&lt;&gt;0, "Error en día fecha fin, es Festivo","OK")))))))))))))))))</f>
        <v xml:space="preserve"> </v>
      </c>
      <c r="M85" s="25">
        <f t="shared" si="27"/>
        <v>0</v>
      </c>
      <c r="N85" s="96"/>
      <c r="O85" s="94">
        <f t="shared" si="22"/>
        <v>0</v>
      </c>
      <c r="P85" s="94">
        <f t="shared" si="23"/>
        <v>0</v>
      </c>
    </row>
    <row r="86" spans="1:16" x14ac:dyDescent="0.2">
      <c r="A86" s="44"/>
      <c r="B86" s="44"/>
      <c r="C86" s="81">
        <f t="shared" si="24"/>
        <v>0</v>
      </c>
      <c r="D86" s="82" t="str">
        <f t="shared" si="25"/>
        <v>N</v>
      </c>
      <c r="E86" s="81">
        <f t="shared" si="26"/>
        <v>0</v>
      </c>
      <c r="F86" s="44"/>
      <c r="G86" s="81">
        <f t="shared" si="20"/>
        <v>100</v>
      </c>
      <c r="H86" s="69"/>
      <c r="I86" s="69"/>
      <c r="J86" s="60">
        <f t="shared" si="21"/>
        <v>0</v>
      </c>
      <c r="K86" s="60">
        <f t="shared" si="28"/>
        <v>0</v>
      </c>
      <c r="L86" s="71" t="str">
        <f>IF(AND(A86=0,B86=0,H86=0,I86=0)," ",IF(J86=0,"El Número de Nómina no está dado de Alta",IF(A86=0,"Error en No. de Nómina",IF(B86=0,"Error en Tipo de Falta",IF(AND(B86=10,F86=0),"Falta Número Certificado IMSS",IF(H86=0,"Error en Fecha Inicio",IF(I86=0,"Error en Fecha Final",IF(OR(K86&gt;7,K86&lt;=0),"Error en número de días de falta",IF(OR(MONTH(H86)&lt;(Resumen!$L$7-1),AND(MONTH(H86)&gt;Resumen!$L$7,YEAR(H86)=Resumen!$N$7)),"Error en Mes",IF(AND(YEAR(H86)&lt;&gt;Resumen!$N$7,YEAR(H86)&lt;&gt;(Resumen!$N$7-1)),"Error en año",IF(AND(MONTH(H86)-11&lt;&gt;Resumen!$L$7,Resumen!$N$7&gt;YEAR(H86)),"Error en Mes",IF(AND(MONTH(H86)=Resumen!$L$7,YEAR(H86)=Resumen!$N$7,DAY(H86)&gt;Resumen!$J$7),"Error en día",IF(AND(MONTH(H86)&lt;&gt;Resumen!$L$7,YEAR(H86)=Resumen!$N$7,DAY(H86)&lt;Resumen!$J$7+23),"Error en día",IF(OR(WEEKDAY(H86)=7, WEEKDAY(H86)=1),"Error en día, fecha inicio es Descanso",IF(OR(WEEKDAY(I86)=7, WEEKDAY(I86)=1),"Error en día, fecha fin es Descanso",IF(O86&lt;&gt;0,"Error en día fecha inicio, es Festivo",IF(P86&lt;&gt;0, "Error en día fecha fin, es Festivo","OK")))))))))))))))))</f>
        <v xml:space="preserve"> </v>
      </c>
      <c r="M86" s="25">
        <f t="shared" si="27"/>
        <v>0</v>
      </c>
      <c r="N86" s="96"/>
      <c r="O86" s="94">
        <f t="shared" si="22"/>
        <v>0</v>
      </c>
      <c r="P86" s="94">
        <f t="shared" si="23"/>
        <v>0</v>
      </c>
    </row>
    <row r="87" spans="1:16" x14ac:dyDescent="0.2">
      <c r="A87" s="45"/>
      <c r="B87" s="45"/>
      <c r="C87" s="83">
        <f t="shared" si="24"/>
        <v>0</v>
      </c>
      <c r="D87" s="84" t="str">
        <f t="shared" si="25"/>
        <v>N</v>
      </c>
      <c r="E87" s="83">
        <f t="shared" si="26"/>
        <v>0</v>
      </c>
      <c r="F87" s="45"/>
      <c r="G87" s="83">
        <f t="shared" si="20"/>
        <v>100</v>
      </c>
      <c r="H87" s="70"/>
      <c r="I87" s="70"/>
      <c r="J87" s="60">
        <f t="shared" si="21"/>
        <v>0</v>
      </c>
      <c r="K87" s="60">
        <f t="shared" si="28"/>
        <v>0</v>
      </c>
      <c r="L87" s="71" t="str">
        <f>IF(AND(A87=0,B87=0,H87=0,I87=0)," ",IF(J87=0,"El Número de Nómina no está dado de Alta",IF(A87=0,"Error en No. de Nómina",IF(B87=0,"Error en Tipo de Falta",IF(AND(B87=10,F87=0),"Falta Número Certificado IMSS",IF(H87=0,"Error en Fecha Inicio",IF(I87=0,"Error en Fecha Final",IF(OR(K87&gt;7,K87&lt;=0),"Error en número de días de falta",IF(OR(MONTH(H87)&lt;(Resumen!$L$7-1),AND(MONTH(H87)&gt;Resumen!$L$7,YEAR(H87)=Resumen!$N$7)),"Error en Mes",IF(AND(YEAR(H87)&lt;&gt;Resumen!$N$7,YEAR(H87)&lt;&gt;(Resumen!$N$7-1)),"Error en año",IF(AND(MONTH(H87)-11&lt;&gt;Resumen!$L$7,Resumen!$N$7&gt;YEAR(H87)),"Error en Mes",IF(AND(MONTH(H87)=Resumen!$L$7,YEAR(H87)=Resumen!$N$7,DAY(H87)&gt;Resumen!$J$7),"Error en día",IF(AND(MONTH(H87)&lt;&gt;Resumen!$L$7,YEAR(H87)=Resumen!$N$7,DAY(H87)&lt;Resumen!$J$7+23),"Error en día",IF(OR(WEEKDAY(H87)=7, WEEKDAY(H87)=1),"Error en día, fecha inicio es Descanso",IF(OR(WEEKDAY(I87)=7, WEEKDAY(I87)=1),"Error en día, fecha fin es Descanso",IF(O87&lt;&gt;0,"Error en día fecha inicio, es Festivo",IF(P87&lt;&gt;0, "Error en día fecha fin, es Festivo","OK")))))))))))))))))</f>
        <v xml:space="preserve"> </v>
      </c>
      <c r="M87" s="25">
        <f t="shared" si="27"/>
        <v>0</v>
      </c>
      <c r="N87" s="96"/>
      <c r="O87" s="94">
        <f t="shared" si="22"/>
        <v>0</v>
      </c>
      <c r="P87" s="94">
        <f t="shared" si="23"/>
        <v>0</v>
      </c>
    </row>
    <row r="88" spans="1:16" x14ac:dyDescent="0.2">
      <c r="A88" s="44"/>
      <c r="B88" s="44"/>
      <c r="C88" s="81">
        <f t="shared" si="24"/>
        <v>0</v>
      </c>
      <c r="D88" s="82" t="str">
        <f t="shared" si="25"/>
        <v>N</v>
      </c>
      <c r="E88" s="81">
        <f t="shared" si="26"/>
        <v>0</v>
      </c>
      <c r="F88" s="44"/>
      <c r="G88" s="81">
        <f t="shared" si="20"/>
        <v>100</v>
      </c>
      <c r="H88" s="69"/>
      <c r="I88" s="69"/>
      <c r="J88" s="60">
        <f t="shared" si="21"/>
        <v>0</v>
      </c>
      <c r="K88" s="60">
        <f t="shared" si="28"/>
        <v>0</v>
      </c>
      <c r="L88" s="71" t="str">
        <f>IF(AND(A88=0,B88=0,H88=0,I88=0)," ",IF(J88=0,"El Número de Nómina no está dado de Alta",IF(A88=0,"Error en No. de Nómina",IF(B88=0,"Error en Tipo de Falta",IF(AND(B88=10,F88=0),"Falta Número Certificado IMSS",IF(H88=0,"Error en Fecha Inicio",IF(I88=0,"Error en Fecha Final",IF(OR(K88&gt;7,K88&lt;=0),"Error en número de días de falta",IF(OR(MONTH(H88)&lt;(Resumen!$L$7-1),AND(MONTH(H88)&gt;Resumen!$L$7,YEAR(H88)=Resumen!$N$7)),"Error en Mes",IF(AND(YEAR(H88)&lt;&gt;Resumen!$N$7,YEAR(H88)&lt;&gt;(Resumen!$N$7-1)),"Error en año",IF(AND(MONTH(H88)-11&lt;&gt;Resumen!$L$7,Resumen!$N$7&gt;YEAR(H88)),"Error en Mes",IF(AND(MONTH(H88)=Resumen!$L$7,YEAR(H88)=Resumen!$N$7,DAY(H88)&gt;Resumen!$J$7),"Error en día",IF(AND(MONTH(H88)&lt;&gt;Resumen!$L$7,YEAR(H88)=Resumen!$N$7,DAY(H88)&lt;Resumen!$J$7+23),"Error en día",IF(OR(WEEKDAY(H88)=7, WEEKDAY(H88)=1),"Error en día, fecha inicio es Descanso",IF(OR(WEEKDAY(I88)=7, WEEKDAY(I88)=1),"Error en día, fecha fin es Descanso",IF(O88&lt;&gt;0,"Error en día fecha inicio, es Festivo",IF(P88&lt;&gt;0, "Error en día fecha fin, es Festivo","OK")))))))))))))))))</f>
        <v xml:space="preserve"> </v>
      </c>
      <c r="M88" s="25">
        <f t="shared" si="27"/>
        <v>0</v>
      </c>
      <c r="N88" s="96"/>
      <c r="O88" s="94">
        <f t="shared" si="22"/>
        <v>0</v>
      </c>
      <c r="P88" s="94">
        <f t="shared" si="23"/>
        <v>0</v>
      </c>
    </row>
    <row r="89" spans="1:16" x14ac:dyDescent="0.2">
      <c r="A89" s="45"/>
      <c r="B89" s="45"/>
      <c r="C89" s="83">
        <f t="shared" si="24"/>
        <v>0</v>
      </c>
      <c r="D89" s="84" t="str">
        <f t="shared" si="25"/>
        <v>N</v>
      </c>
      <c r="E89" s="83">
        <f t="shared" si="26"/>
        <v>0</v>
      </c>
      <c r="F89" s="45"/>
      <c r="G89" s="83">
        <f t="shared" si="20"/>
        <v>100</v>
      </c>
      <c r="H89" s="70"/>
      <c r="I89" s="70"/>
      <c r="J89" s="60">
        <f t="shared" si="21"/>
        <v>0</v>
      </c>
      <c r="K89" s="60">
        <f t="shared" si="28"/>
        <v>0</v>
      </c>
      <c r="L89" s="71" t="str">
        <f>IF(AND(A89=0,B89=0,H89=0,I89=0)," ",IF(J89=0,"El Número de Nómina no está dado de Alta",IF(A89=0,"Error en No. de Nómina",IF(B89=0,"Error en Tipo de Falta",IF(AND(B89=10,F89=0),"Falta Número Certificado IMSS",IF(H89=0,"Error en Fecha Inicio",IF(I89=0,"Error en Fecha Final",IF(OR(K89&gt;7,K89&lt;=0),"Error en número de días de falta",IF(OR(MONTH(H89)&lt;(Resumen!$L$7-1),AND(MONTH(H89)&gt;Resumen!$L$7,YEAR(H89)=Resumen!$N$7)),"Error en Mes",IF(AND(YEAR(H89)&lt;&gt;Resumen!$N$7,YEAR(H89)&lt;&gt;(Resumen!$N$7-1)),"Error en año",IF(AND(MONTH(H89)-11&lt;&gt;Resumen!$L$7,Resumen!$N$7&gt;YEAR(H89)),"Error en Mes",IF(AND(MONTH(H89)=Resumen!$L$7,YEAR(H89)=Resumen!$N$7,DAY(H89)&gt;Resumen!$J$7),"Error en día",IF(AND(MONTH(H89)&lt;&gt;Resumen!$L$7,YEAR(H89)=Resumen!$N$7,DAY(H89)&lt;Resumen!$J$7+23),"Error en día",IF(OR(WEEKDAY(H89)=7, WEEKDAY(H89)=1),"Error en día, fecha inicio es Descanso",IF(OR(WEEKDAY(I89)=7, WEEKDAY(I89)=1),"Error en día, fecha fin es Descanso",IF(O89&lt;&gt;0,"Error en día fecha inicio, es Festivo",IF(P89&lt;&gt;0, "Error en día fecha fin, es Festivo","OK")))))))))))))))))</f>
        <v xml:space="preserve"> </v>
      </c>
      <c r="M89" s="25">
        <f t="shared" si="27"/>
        <v>0</v>
      </c>
      <c r="N89" s="96"/>
      <c r="O89" s="94">
        <f t="shared" si="22"/>
        <v>0</v>
      </c>
      <c r="P89" s="94">
        <f t="shared" si="23"/>
        <v>0</v>
      </c>
    </row>
    <row r="90" spans="1:16" x14ac:dyDescent="0.2">
      <c r="A90" s="44"/>
      <c r="B90" s="44"/>
      <c r="C90" s="81">
        <f t="shared" si="24"/>
        <v>0</v>
      </c>
      <c r="D90" s="82" t="str">
        <f t="shared" si="25"/>
        <v>N</v>
      </c>
      <c r="E90" s="81">
        <f t="shared" si="26"/>
        <v>0</v>
      </c>
      <c r="F90" s="44"/>
      <c r="G90" s="81">
        <f t="shared" si="20"/>
        <v>100</v>
      </c>
      <c r="H90" s="69"/>
      <c r="I90" s="69"/>
      <c r="J90" s="60">
        <f t="shared" si="21"/>
        <v>0</v>
      </c>
      <c r="K90" s="60">
        <f t="shared" si="28"/>
        <v>0</v>
      </c>
      <c r="L90" s="71" t="str">
        <f>IF(AND(A90=0,B90=0,H90=0,I90=0)," ",IF(J90=0,"El Número de Nómina no está dado de Alta",IF(A90=0,"Error en No. de Nómina",IF(B90=0,"Error en Tipo de Falta",IF(AND(B90=10,F90=0),"Falta Número Certificado IMSS",IF(H90=0,"Error en Fecha Inicio",IF(I90=0,"Error en Fecha Final",IF(OR(K90&gt;7,K90&lt;=0),"Error en número de días de falta",IF(OR(MONTH(H90)&lt;(Resumen!$L$7-1),AND(MONTH(H90)&gt;Resumen!$L$7,YEAR(H90)=Resumen!$N$7)),"Error en Mes",IF(AND(YEAR(H90)&lt;&gt;Resumen!$N$7,YEAR(H90)&lt;&gt;(Resumen!$N$7-1)),"Error en año",IF(AND(MONTH(H90)-11&lt;&gt;Resumen!$L$7,Resumen!$N$7&gt;YEAR(H90)),"Error en Mes",IF(AND(MONTH(H90)=Resumen!$L$7,YEAR(H90)=Resumen!$N$7,DAY(H90)&gt;Resumen!$J$7),"Error en día",IF(AND(MONTH(H90)&lt;&gt;Resumen!$L$7,YEAR(H90)=Resumen!$N$7,DAY(H90)&lt;Resumen!$J$7+23),"Error en día",IF(OR(WEEKDAY(H90)=7, WEEKDAY(H90)=1),"Error en día, fecha inicio es Descanso",IF(OR(WEEKDAY(I90)=7, WEEKDAY(I90)=1),"Error en día, fecha fin es Descanso",IF(O90&lt;&gt;0,"Error en día fecha inicio, es Festivo",IF(P90&lt;&gt;0, "Error en día fecha fin, es Festivo","OK")))))))))))))))))</f>
        <v xml:space="preserve"> </v>
      </c>
      <c r="M90" s="25">
        <f t="shared" si="27"/>
        <v>0</v>
      </c>
      <c r="N90" s="96"/>
      <c r="O90" s="94">
        <f t="shared" si="22"/>
        <v>0</v>
      </c>
      <c r="P90" s="94">
        <f t="shared" si="23"/>
        <v>0</v>
      </c>
    </row>
    <row r="91" spans="1:16" x14ac:dyDescent="0.2">
      <c r="A91" s="45"/>
      <c r="B91" s="45"/>
      <c r="C91" s="83">
        <f t="shared" si="24"/>
        <v>0</v>
      </c>
      <c r="D91" s="84" t="str">
        <f t="shared" si="25"/>
        <v>N</v>
      </c>
      <c r="E91" s="83">
        <f t="shared" si="26"/>
        <v>0</v>
      </c>
      <c r="F91" s="45"/>
      <c r="G91" s="83">
        <f t="shared" si="20"/>
        <v>100</v>
      </c>
      <c r="H91" s="70"/>
      <c r="I91" s="70"/>
      <c r="J91" s="60">
        <f t="shared" si="21"/>
        <v>0</v>
      </c>
      <c r="K91" s="60">
        <f t="shared" si="28"/>
        <v>0</v>
      </c>
      <c r="L91" s="71" t="str">
        <f>IF(AND(A91=0,B91=0,H91=0,I91=0)," ",IF(J91=0,"El Número de Nómina no está dado de Alta",IF(A91=0,"Error en No. de Nómina",IF(B91=0,"Error en Tipo de Falta",IF(AND(B91=10,F91=0),"Falta Número Certificado IMSS",IF(H91=0,"Error en Fecha Inicio",IF(I91=0,"Error en Fecha Final",IF(OR(K91&gt;7,K91&lt;=0),"Error en número de días de falta",IF(OR(MONTH(H91)&lt;(Resumen!$L$7-1),AND(MONTH(H91)&gt;Resumen!$L$7,YEAR(H91)=Resumen!$N$7)),"Error en Mes",IF(AND(YEAR(H91)&lt;&gt;Resumen!$N$7,YEAR(H91)&lt;&gt;(Resumen!$N$7-1)),"Error en año",IF(AND(MONTH(H91)-11&lt;&gt;Resumen!$L$7,Resumen!$N$7&gt;YEAR(H91)),"Error en Mes",IF(AND(MONTH(H91)=Resumen!$L$7,YEAR(H91)=Resumen!$N$7,DAY(H91)&gt;Resumen!$J$7),"Error en día",IF(AND(MONTH(H91)&lt;&gt;Resumen!$L$7,YEAR(H91)=Resumen!$N$7,DAY(H91)&lt;Resumen!$J$7+23),"Error en día",IF(OR(WEEKDAY(H91)=7, WEEKDAY(H91)=1),"Error en día, fecha inicio es Descanso",IF(OR(WEEKDAY(I91)=7, WEEKDAY(I91)=1),"Error en día, fecha fin es Descanso",IF(O91&lt;&gt;0,"Error en día fecha inicio, es Festivo",IF(P91&lt;&gt;0, "Error en día fecha fin, es Festivo","OK")))))))))))))))))</f>
        <v xml:space="preserve"> </v>
      </c>
      <c r="M91" s="25">
        <f t="shared" si="27"/>
        <v>0</v>
      </c>
      <c r="N91" s="96"/>
      <c r="O91" s="94">
        <f t="shared" si="22"/>
        <v>0</v>
      </c>
      <c r="P91" s="94">
        <f t="shared" si="23"/>
        <v>0</v>
      </c>
    </row>
    <row r="92" spans="1:16" x14ac:dyDescent="0.2">
      <c r="A92" s="44"/>
      <c r="B92" s="44"/>
      <c r="C92" s="81">
        <f t="shared" si="24"/>
        <v>0</v>
      </c>
      <c r="D92" s="82" t="str">
        <f t="shared" si="25"/>
        <v>N</v>
      </c>
      <c r="E92" s="81">
        <f t="shared" si="26"/>
        <v>0</v>
      </c>
      <c r="F92" s="44"/>
      <c r="G92" s="81">
        <f t="shared" si="20"/>
        <v>100</v>
      </c>
      <c r="H92" s="69"/>
      <c r="I92" s="69"/>
      <c r="J92" s="60">
        <f t="shared" si="21"/>
        <v>0</v>
      </c>
      <c r="K92" s="60">
        <f t="shared" si="28"/>
        <v>0</v>
      </c>
      <c r="L92" s="71" t="str">
        <f>IF(AND(A92=0,B92=0,H92=0,I92=0)," ",IF(J92=0,"El Número de Nómina no está dado de Alta",IF(A92=0,"Error en No. de Nómina",IF(B92=0,"Error en Tipo de Falta",IF(AND(B92=10,F92=0),"Falta Número Certificado IMSS",IF(H92=0,"Error en Fecha Inicio",IF(I92=0,"Error en Fecha Final",IF(OR(K92&gt;7,K92&lt;=0),"Error en número de días de falta",IF(OR(MONTH(H92)&lt;(Resumen!$L$7-1),AND(MONTH(H92)&gt;Resumen!$L$7,YEAR(H92)=Resumen!$N$7)),"Error en Mes",IF(AND(YEAR(H92)&lt;&gt;Resumen!$N$7,YEAR(H92)&lt;&gt;(Resumen!$N$7-1)),"Error en año",IF(AND(MONTH(H92)-11&lt;&gt;Resumen!$L$7,Resumen!$N$7&gt;YEAR(H92)),"Error en Mes",IF(AND(MONTH(H92)=Resumen!$L$7,YEAR(H92)=Resumen!$N$7,DAY(H92)&gt;Resumen!$J$7),"Error en día",IF(AND(MONTH(H92)&lt;&gt;Resumen!$L$7,YEAR(H92)=Resumen!$N$7,DAY(H92)&lt;Resumen!$J$7+23),"Error en día",IF(OR(WEEKDAY(H92)=7, WEEKDAY(H92)=1),"Error en día, fecha inicio es Descanso",IF(OR(WEEKDAY(I92)=7, WEEKDAY(I92)=1),"Error en día, fecha fin es Descanso",IF(O92&lt;&gt;0,"Error en día fecha inicio, es Festivo",IF(P92&lt;&gt;0, "Error en día fecha fin, es Festivo","OK")))))))))))))))))</f>
        <v xml:space="preserve"> </v>
      </c>
      <c r="M92" s="25">
        <f t="shared" si="27"/>
        <v>0</v>
      </c>
      <c r="N92" s="96"/>
      <c r="O92" s="94">
        <f t="shared" si="22"/>
        <v>0</v>
      </c>
      <c r="P92" s="94">
        <f t="shared" si="23"/>
        <v>0</v>
      </c>
    </row>
    <row r="93" spans="1:16" x14ac:dyDescent="0.2">
      <c r="A93" s="45"/>
      <c r="B93" s="45"/>
      <c r="C93" s="83">
        <f t="shared" si="24"/>
        <v>0</v>
      </c>
      <c r="D93" s="84" t="str">
        <f t="shared" si="25"/>
        <v>N</v>
      </c>
      <c r="E93" s="83">
        <f t="shared" si="26"/>
        <v>0</v>
      </c>
      <c r="F93" s="45"/>
      <c r="G93" s="83">
        <f t="shared" si="20"/>
        <v>100</v>
      </c>
      <c r="H93" s="70"/>
      <c r="I93" s="70"/>
      <c r="J93" s="60">
        <f t="shared" si="21"/>
        <v>0</v>
      </c>
      <c r="K93" s="60">
        <f t="shared" si="28"/>
        <v>0</v>
      </c>
      <c r="L93" s="71" t="str">
        <f>IF(AND(A93=0,B93=0,H93=0,I93=0)," ",IF(J93=0,"El Número de Nómina no está dado de Alta",IF(A93=0,"Error en No. de Nómina",IF(B93=0,"Error en Tipo de Falta",IF(AND(B93=10,F93=0),"Falta Número Certificado IMSS",IF(H93=0,"Error en Fecha Inicio",IF(I93=0,"Error en Fecha Final",IF(OR(K93&gt;7,K93&lt;=0),"Error en número de días de falta",IF(OR(MONTH(H93)&lt;(Resumen!$L$7-1),AND(MONTH(H93)&gt;Resumen!$L$7,YEAR(H93)=Resumen!$N$7)),"Error en Mes",IF(AND(YEAR(H93)&lt;&gt;Resumen!$N$7,YEAR(H93)&lt;&gt;(Resumen!$N$7-1)),"Error en año",IF(AND(MONTH(H93)-11&lt;&gt;Resumen!$L$7,Resumen!$N$7&gt;YEAR(H93)),"Error en Mes",IF(AND(MONTH(H93)=Resumen!$L$7,YEAR(H93)=Resumen!$N$7,DAY(H93)&gt;Resumen!$J$7),"Error en día",IF(AND(MONTH(H93)&lt;&gt;Resumen!$L$7,YEAR(H93)=Resumen!$N$7,DAY(H93)&lt;Resumen!$J$7+23),"Error en día",IF(OR(WEEKDAY(H93)=7, WEEKDAY(H93)=1),"Error en día, fecha inicio es Descanso",IF(OR(WEEKDAY(I93)=7, WEEKDAY(I93)=1),"Error en día, fecha fin es Descanso",IF(O93&lt;&gt;0,"Error en día fecha inicio, es Festivo",IF(P93&lt;&gt;0, "Error en día fecha fin, es Festivo","OK")))))))))))))))))</f>
        <v xml:space="preserve"> </v>
      </c>
      <c r="M93" s="25">
        <f t="shared" si="27"/>
        <v>0</v>
      </c>
      <c r="N93" s="96"/>
      <c r="O93" s="94">
        <f t="shared" si="22"/>
        <v>0</v>
      </c>
      <c r="P93" s="94">
        <f t="shared" si="23"/>
        <v>0</v>
      </c>
    </row>
    <row r="94" spans="1:16" x14ac:dyDescent="0.2">
      <c r="A94" s="44"/>
      <c r="B94" s="44"/>
      <c r="C94" s="81">
        <f t="shared" si="24"/>
        <v>0</v>
      </c>
      <c r="D94" s="82" t="str">
        <f t="shared" si="25"/>
        <v>N</v>
      </c>
      <c r="E94" s="81">
        <f t="shared" si="26"/>
        <v>0</v>
      </c>
      <c r="F94" s="44"/>
      <c r="G94" s="81">
        <f t="shared" si="20"/>
        <v>100</v>
      </c>
      <c r="H94" s="69"/>
      <c r="I94" s="69"/>
      <c r="J94" s="60">
        <f t="shared" si="21"/>
        <v>0</v>
      </c>
      <c r="K94" s="60">
        <f t="shared" si="28"/>
        <v>0</v>
      </c>
      <c r="L94" s="71" t="str">
        <f>IF(AND(A94=0,B94=0,H94=0,I94=0)," ",IF(J94=0,"El Número de Nómina no está dado de Alta",IF(A94=0,"Error en No. de Nómina",IF(B94=0,"Error en Tipo de Falta",IF(AND(B94=10,F94=0),"Falta Número Certificado IMSS",IF(H94=0,"Error en Fecha Inicio",IF(I94=0,"Error en Fecha Final",IF(OR(K94&gt;7,K94&lt;=0),"Error en número de días de falta",IF(OR(MONTH(H94)&lt;(Resumen!$L$7-1),AND(MONTH(H94)&gt;Resumen!$L$7,YEAR(H94)=Resumen!$N$7)),"Error en Mes",IF(AND(YEAR(H94)&lt;&gt;Resumen!$N$7,YEAR(H94)&lt;&gt;(Resumen!$N$7-1)),"Error en año",IF(AND(MONTH(H94)-11&lt;&gt;Resumen!$L$7,Resumen!$N$7&gt;YEAR(H94)),"Error en Mes",IF(AND(MONTH(H94)=Resumen!$L$7,YEAR(H94)=Resumen!$N$7,DAY(H94)&gt;Resumen!$J$7),"Error en día",IF(AND(MONTH(H94)&lt;&gt;Resumen!$L$7,YEAR(H94)=Resumen!$N$7,DAY(H94)&lt;Resumen!$J$7+23),"Error en día",IF(OR(WEEKDAY(H94)=7, WEEKDAY(H94)=1),"Error en día, fecha inicio es Descanso",IF(OR(WEEKDAY(I94)=7, WEEKDAY(I94)=1),"Error en día, fecha fin es Descanso",IF(O94&lt;&gt;0,"Error en día fecha inicio, es Festivo",IF(P94&lt;&gt;0, "Error en día fecha fin, es Festivo","OK")))))))))))))))))</f>
        <v xml:space="preserve"> </v>
      </c>
      <c r="M94" s="25">
        <f t="shared" si="27"/>
        <v>0</v>
      </c>
      <c r="N94" s="96"/>
      <c r="O94" s="94">
        <f t="shared" si="22"/>
        <v>0</v>
      </c>
      <c r="P94" s="94">
        <f t="shared" si="23"/>
        <v>0</v>
      </c>
    </row>
    <row r="95" spans="1:16" x14ac:dyDescent="0.2">
      <c r="A95" s="45"/>
      <c r="B95" s="45"/>
      <c r="C95" s="83">
        <f t="shared" si="24"/>
        <v>0</v>
      </c>
      <c r="D95" s="84" t="str">
        <f t="shared" si="25"/>
        <v>N</v>
      </c>
      <c r="E95" s="83">
        <f t="shared" si="26"/>
        <v>0</v>
      </c>
      <c r="F95" s="45"/>
      <c r="G95" s="83">
        <f t="shared" si="20"/>
        <v>100</v>
      </c>
      <c r="H95" s="70"/>
      <c r="I95" s="70"/>
      <c r="J95" s="60">
        <f t="shared" si="21"/>
        <v>0</v>
      </c>
      <c r="K95" s="60">
        <f t="shared" si="28"/>
        <v>0</v>
      </c>
      <c r="L95" s="71" t="str">
        <f>IF(AND(A95=0,B95=0,H95=0,I95=0)," ",IF(J95=0,"El Número de Nómina no está dado de Alta",IF(A95=0,"Error en No. de Nómina",IF(B95=0,"Error en Tipo de Falta",IF(AND(B95=10,F95=0),"Falta Número Certificado IMSS",IF(H95=0,"Error en Fecha Inicio",IF(I95=0,"Error en Fecha Final",IF(OR(K95&gt;7,K95&lt;=0),"Error en número de días de falta",IF(OR(MONTH(H95)&lt;(Resumen!$L$7-1),AND(MONTH(H95)&gt;Resumen!$L$7,YEAR(H95)=Resumen!$N$7)),"Error en Mes",IF(AND(YEAR(H95)&lt;&gt;Resumen!$N$7,YEAR(H95)&lt;&gt;(Resumen!$N$7-1)),"Error en año",IF(AND(MONTH(H95)-11&lt;&gt;Resumen!$L$7,Resumen!$N$7&gt;YEAR(H95)),"Error en Mes",IF(AND(MONTH(H95)=Resumen!$L$7,YEAR(H95)=Resumen!$N$7,DAY(H95)&gt;Resumen!$J$7),"Error en día",IF(AND(MONTH(H95)&lt;&gt;Resumen!$L$7,YEAR(H95)=Resumen!$N$7,DAY(H95)&lt;Resumen!$J$7+23),"Error en día",IF(OR(WEEKDAY(H95)=7, WEEKDAY(H95)=1),"Error en día, fecha inicio es Descanso",IF(OR(WEEKDAY(I95)=7, WEEKDAY(I95)=1),"Error en día, fecha fin es Descanso",IF(O95&lt;&gt;0,"Error en día fecha inicio, es Festivo",IF(P95&lt;&gt;0, "Error en día fecha fin, es Festivo","OK")))))))))))))))))</f>
        <v xml:space="preserve"> </v>
      </c>
      <c r="M95" s="25">
        <f t="shared" si="27"/>
        <v>0</v>
      </c>
      <c r="N95" s="96"/>
      <c r="O95" s="94">
        <f t="shared" si="22"/>
        <v>0</v>
      </c>
      <c r="P95" s="94">
        <f t="shared" si="23"/>
        <v>0</v>
      </c>
    </row>
    <row r="96" spans="1:16" x14ac:dyDescent="0.2">
      <c r="A96" s="44"/>
      <c r="B96" s="44"/>
      <c r="C96" s="81">
        <f t="shared" si="24"/>
        <v>0</v>
      </c>
      <c r="D96" s="82" t="str">
        <f t="shared" si="25"/>
        <v>N</v>
      </c>
      <c r="E96" s="81">
        <f t="shared" si="26"/>
        <v>0</v>
      </c>
      <c r="F96" s="44"/>
      <c r="G96" s="81">
        <f t="shared" si="20"/>
        <v>100</v>
      </c>
      <c r="H96" s="69"/>
      <c r="I96" s="69"/>
      <c r="J96" s="60">
        <f t="shared" si="21"/>
        <v>0</v>
      </c>
      <c r="K96" s="60">
        <f t="shared" si="28"/>
        <v>0</v>
      </c>
      <c r="L96" s="71" t="str">
        <f>IF(AND(A96=0,B96=0,H96=0,I96=0)," ",IF(J96=0,"El Número de Nómina no está dado de Alta",IF(A96=0,"Error en No. de Nómina",IF(B96=0,"Error en Tipo de Falta",IF(AND(B96=10,F96=0),"Falta Número Certificado IMSS",IF(H96=0,"Error en Fecha Inicio",IF(I96=0,"Error en Fecha Final",IF(OR(K96&gt;7,K96&lt;=0),"Error en número de días de falta",IF(OR(MONTH(H96)&lt;(Resumen!$L$7-1),AND(MONTH(H96)&gt;Resumen!$L$7,YEAR(H96)=Resumen!$N$7)),"Error en Mes",IF(AND(YEAR(H96)&lt;&gt;Resumen!$N$7,YEAR(H96)&lt;&gt;(Resumen!$N$7-1)),"Error en año",IF(AND(MONTH(H96)-11&lt;&gt;Resumen!$L$7,Resumen!$N$7&gt;YEAR(H96)),"Error en Mes",IF(AND(MONTH(H96)=Resumen!$L$7,YEAR(H96)=Resumen!$N$7,DAY(H96)&gt;Resumen!$J$7),"Error en día",IF(AND(MONTH(H96)&lt;&gt;Resumen!$L$7,YEAR(H96)=Resumen!$N$7,DAY(H96)&lt;Resumen!$J$7+23),"Error en día",IF(OR(WEEKDAY(H96)=7, WEEKDAY(H96)=1),"Error en día, fecha inicio es Descanso",IF(OR(WEEKDAY(I96)=7, WEEKDAY(I96)=1),"Error en día, fecha fin es Descanso",IF(O96&lt;&gt;0,"Error en día fecha inicio, es Festivo",IF(P96&lt;&gt;0, "Error en día fecha fin, es Festivo","OK")))))))))))))))))</f>
        <v xml:space="preserve"> </v>
      </c>
      <c r="M96" s="25">
        <f t="shared" si="27"/>
        <v>0</v>
      </c>
      <c r="N96" s="96"/>
      <c r="O96" s="94">
        <f t="shared" si="22"/>
        <v>0</v>
      </c>
      <c r="P96" s="94">
        <f t="shared" si="23"/>
        <v>0</v>
      </c>
    </row>
    <row r="97" spans="1:16" x14ac:dyDescent="0.2">
      <c r="A97" s="45"/>
      <c r="B97" s="45"/>
      <c r="C97" s="83">
        <f t="shared" si="24"/>
        <v>0</v>
      </c>
      <c r="D97" s="84" t="str">
        <f t="shared" si="25"/>
        <v>N</v>
      </c>
      <c r="E97" s="83">
        <f t="shared" si="26"/>
        <v>0</v>
      </c>
      <c r="F97" s="45"/>
      <c r="G97" s="83">
        <f t="shared" si="20"/>
        <v>100</v>
      </c>
      <c r="H97" s="70"/>
      <c r="I97" s="70"/>
      <c r="J97" s="60">
        <f t="shared" si="21"/>
        <v>0</v>
      </c>
      <c r="K97" s="60">
        <f t="shared" si="28"/>
        <v>0</v>
      </c>
      <c r="L97" s="71" t="str">
        <f>IF(AND(A97=0,B97=0,H97=0,I97=0)," ",IF(J97=0,"El Número de Nómina no está dado de Alta",IF(A97=0,"Error en No. de Nómina",IF(B97=0,"Error en Tipo de Falta",IF(AND(B97=10,F97=0),"Falta Número Certificado IMSS",IF(H97=0,"Error en Fecha Inicio",IF(I97=0,"Error en Fecha Final",IF(OR(K97&gt;7,K97&lt;=0),"Error en número de días de falta",IF(OR(MONTH(H97)&lt;(Resumen!$L$7-1),AND(MONTH(H97)&gt;Resumen!$L$7,YEAR(H97)=Resumen!$N$7)),"Error en Mes",IF(AND(YEAR(H97)&lt;&gt;Resumen!$N$7,YEAR(H97)&lt;&gt;(Resumen!$N$7-1)),"Error en año",IF(AND(MONTH(H97)-11&lt;&gt;Resumen!$L$7,Resumen!$N$7&gt;YEAR(H97)),"Error en Mes",IF(AND(MONTH(H97)=Resumen!$L$7,YEAR(H97)=Resumen!$N$7,DAY(H97)&gt;Resumen!$J$7),"Error en día",IF(AND(MONTH(H97)&lt;&gt;Resumen!$L$7,YEAR(H97)=Resumen!$N$7,DAY(H97)&lt;Resumen!$J$7+23),"Error en día",IF(OR(WEEKDAY(H97)=7, WEEKDAY(H97)=1),"Error en día, fecha inicio es Descanso",IF(OR(WEEKDAY(I97)=7, WEEKDAY(I97)=1),"Error en día, fecha fin es Descanso",IF(O97&lt;&gt;0,"Error en día fecha inicio, es Festivo",IF(P97&lt;&gt;0, "Error en día fecha fin, es Festivo","OK")))))))))))))))))</f>
        <v xml:space="preserve"> </v>
      </c>
      <c r="M97" s="25">
        <f t="shared" si="27"/>
        <v>0</v>
      </c>
      <c r="N97" s="96"/>
      <c r="O97" s="94">
        <f t="shared" si="22"/>
        <v>0</v>
      </c>
      <c r="P97" s="94">
        <f t="shared" si="23"/>
        <v>0</v>
      </c>
    </row>
    <row r="98" spans="1:16" x14ac:dyDescent="0.2">
      <c r="A98" s="44"/>
      <c r="B98" s="44"/>
      <c r="C98" s="81">
        <f t="shared" si="24"/>
        <v>0</v>
      </c>
      <c r="D98" s="82" t="str">
        <f t="shared" si="25"/>
        <v>N</v>
      </c>
      <c r="E98" s="81">
        <f t="shared" si="26"/>
        <v>0</v>
      </c>
      <c r="F98" s="44"/>
      <c r="G98" s="81">
        <f t="shared" si="20"/>
        <v>100</v>
      </c>
      <c r="H98" s="69"/>
      <c r="I98" s="69"/>
      <c r="J98" s="60">
        <f t="shared" si="21"/>
        <v>0</v>
      </c>
      <c r="K98" s="60">
        <f t="shared" si="28"/>
        <v>0</v>
      </c>
      <c r="L98" s="71" t="str">
        <f>IF(AND(A98=0,B98=0,H98=0,I98=0)," ",IF(J98=0,"El Número de Nómina no está dado de Alta",IF(A98=0,"Error en No. de Nómina",IF(B98=0,"Error en Tipo de Falta",IF(AND(B98=10,F98=0),"Falta Número Certificado IMSS",IF(H98=0,"Error en Fecha Inicio",IF(I98=0,"Error en Fecha Final",IF(OR(K98&gt;7,K98&lt;=0),"Error en número de días de falta",IF(OR(MONTH(H98)&lt;(Resumen!$L$7-1),AND(MONTH(H98)&gt;Resumen!$L$7,YEAR(H98)=Resumen!$N$7)),"Error en Mes",IF(AND(YEAR(H98)&lt;&gt;Resumen!$N$7,YEAR(H98)&lt;&gt;(Resumen!$N$7-1)),"Error en año",IF(AND(MONTH(H98)-11&lt;&gt;Resumen!$L$7,Resumen!$N$7&gt;YEAR(H98)),"Error en Mes",IF(AND(MONTH(H98)=Resumen!$L$7,YEAR(H98)=Resumen!$N$7,DAY(H98)&gt;Resumen!$J$7),"Error en día",IF(AND(MONTH(H98)&lt;&gt;Resumen!$L$7,YEAR(H98)=Resumen!$N$7,DAY(H98)&lt;Resumen!$J$7+23),"Error en día",IF(OR(WEEKDAY(H98)=7, WEEKDAY(H98)=1),"Error en día, fecha inicio es Descanso",IF(OR(WEEKDAY(I98)=7, WEEKDAY(I98)=1),"Error en día, fecha fin es Descanso",IF(O98&lt;&gt;0,"Error en día fecha inicio, es Festivo",IF(P98&lt;&gt;0, "Error en día fecha fin, es Festivo","OK")))))))))))))))))</f>
        <v xml:space="preserve"> </v>
      </c>
      <c r="M98" s="25">
        <f t="shared" si="27"/>
        <v>0</v>
      </c>
      <c r="N98" s="96"/>
      <c r="O98" s="94">
        <f t="shared" si="22"/>
        <v>0</v>
      </c>
      <c r="P98" s="94">
        <f t="shared" si="23"/>
        <v>0</v>
      </c>
    </row>
    <row r="99" spans="1:16" x14ac:dyDescent="0.2">
      <c r="A99" s="45"/>
      <c r="B99" s="45"/>
      <c r="C99" s="83">
        <f t="shared" si="24"/>
        <v>0</v>
      </c>
      <c r="D99" s="84" t="str">
        <f t="shared" si="25"/>
        <v>N</v>
      </c>
      <c r="E99" s="83">
        <f t="shared" si="26"/>
        <v>0</v>
      </c>
      <c r="F99" s="45"/>
      <c r="G99" s="83">
        <f t="shared" si="20"/>
        <v>100</v>
      </c>
      <c r="H99" s="70"/>
      <c r="I99" s="70"/>
      <c r="J99" s="60">
        <f t="shared" si="21"/>
        <v>0</v>
      </c>
      <c r="K99" s="60">
        <f t="shared" si="28"/>
        <v>0</v>
      </c>
      <c r="L99" s="71" t="str">
        <f>IF(AND(A99=0,B99=0,H99=0,I99=0)," ",IF(J99=0,"El Número de Nómina no está dado de Alta",IF(A99=0,"Error en No. de Nómina",IF(B99=0,"Error en Tipo de Falta",IF(AND(B99=10,F99=0),"Falta Número Certificado IMSS",IF(H99=0,"Error en Fecha Inicio",IF(I99=0,"Error en Fecha Final",IF(OR(K99&gt;7,K99&lt;=0),"Error en número de días de falta",IF(OR(MONTH(H99)&lt;(Resumen!$L$7-1),AND(MONTH(H99)&gt;Resumen!$L$7,YEAR(H99)=Resumen!$N$7)),"Error en Mes",IF(AND(YEAR(H99)&lt;&gt;Resumen!$N$7,YEAR(H99)&lt;&gt;(Resumen!$N$7-1)),"Error en año",IF(AND(MONTH(H99)-11&lt;&gt;Resumen!$L$7,Resumen!$N$7&gt;YEAR(H99)),"Error en Mes",IF(AND(MONTH(H99)=Resumen!$L$7,YEAR(H99)=Resumen!$N$7,DAY(H99)&gt;Resumen!$J$7),"Error en día",IF(AND(MONTH(H99)&lt;&gt;Resumen!$L$7,YEAR(H99)=Resumen!$N$7,DAY(H99)&lt;Resumen!$J$7+23),"Error en día",IF(OR(WEEKDAY(H99)=7, WEEKDAY(H99)=1),"Error en día, fecha inicio es Descanso",IF(OR(WEEKDAY(I99)=7, WEEKDAY(I99)=1),"Error en día, fecha fin es Descanso",IF(O99&lt;&gt;0,"Error en día fecha inicio, es Festivo",IF(P99&lt;&gt;0, "Error en día fecha fin, es Festivo","OK")))))))))))))))))</f>
        <v xml:space="preserve"> </v>
      </c>
      <c r="M99" s="25">
        <f t="shared" ref="M99:M100" si="29">IF(A99=A98,0,IF(A99=A100,IF(A100=A101,IF(A101=A102,IF(A102=A103,K99+K100+K101+K102+K103,K99+K100+K101+K102),K99+K100+K101),K99+K100),K99))</f>
        <v>0</v>
      </c>
      <c r="N99" s="96"/>
      <c r="O99" s="94">
        <f t="shared" si="22"/>
        <v>0</v>
      </c>
      <c r="P99" s="94">
        <f t="shared" si="23"/>
        <v>0</v>
      </c>
    </row>
    <row r="100" spans="1:16" x14ac:dyDescent="0.2">
      <c r="A100" s="44"/>
      <c r="B100" s="44"/>
      <c r="C100" s="81"/>
      <c r="D100" s="82"/>
      <c r="E100" s="81"/>
      <c r="F100" s="44"/>
      <c r="G100" s="81"/>
      <c r="H100" s="69"/>
      <c r="I100" s="69"/>
      <c r="J100" s="60">
        <f t="shared" si="21"/>
        <v>0</v>
      </c>
      <c r="K100" s="60">
        <f t="shared" si="28"/>
        <v>0</v>
      </c>
      <c r="L100" s="71" t="str">
        <f>IF(AND(A100=0,B100=0,H100=0,I100=0)," ",IF(J100=0,"El Número de Nómina no está dado de Alta",IF(A100=0,"Error en No. de Nómina",IF(B100=0,"Error en Tipo de Falta",IF(AND(B100=10,F100=0),"Falta Número Certificado IMSS",IF(H100=0,"Error en Fecha Inicio",IF(I100=0,"Error en Fecha Final",IF(OR(K100&gt;7,K100&lt;=0),"Error en número de días de falta",IF(OR(MONTH(H100)&lt;(Resumen!$L$7-1),AND(MONTH(H100)&gt;Resumen!$L$7,YEAR(H100)=Resumen!$N$7)),"Error en Mes",IF(AND(YEAR(H100)&lt;&gt;Resumen!$N$7,YEAR(H100)&lt;&gt;(Resumen!$N$7-1)),"Error en año",IF(AND(MONTH(H100)-11&lt;&gt;Resumen!$L$7,Resumen!$N$7&gt;YEAR(H100)),"Error en Mes",IF(AND(MONTH(H100)=Resumen!$L$7,YEAR(H100)=Resumen!$N$7,DAY(H100)&gt;Resumen!$J$7),"Error en día",IF(AND(MONTH(H100)&lt;&gt;Resumen!$L$7,YEAR(H100)=Resumen!$N$7,DAY(H100)&lt;Resumen!$J$7+23),"Error en día",IF(OR(WEEKDAY(H100)=7, WEEKDAY(H100)=1),"Error en día, fecha inicio es Descanso",IF(OR(WEEKDAY(I100)=7, WEEKDAY(I100)=1),"Error en día, fecha fin es Descanso",IF(O100&lt;&gt;0,"Error en día fecha inicio, es Festivo",IF(P100&lt;&gt;0, "Error en día fecha fin, es Festivo","OK")))))))))))))))))</f>
        <v xml:space="preserve"> </v>
      </c>
      <c r="M100" s="25">
        <f t="shared" si="29"/>
        <v>0</v>
      </c>
      <c r="N100" s="96"/>
      <c r="O100" s="94">
        <f t="shared" si="22"/>
        <v>0</v>
      </c>
      <c r="P100" s="94">
        <f t="shared" si="23"/>
        <v>0</v>
      </c>
    </row>
    <row r="101" spans="1:16" x14ac:dyDescent="0.2">
      <c r="A101" s="12">
        <f>SUM(A1:A100)</f>
        <v>0</v>
      </c>
      <c r="M101" s="25">
        <f>SUM(M2:M100)</f>
        <v>0</v>
      </c>
    </row>
    <row r="102" spans="1:16" x14ac:dyDescent="0.2">
      <c r="A102" s="12">
        <f>COUNT(A2:A100)</f>
        <v>0</v>
      </c>
    </row>
    <row r="103" spans="1:16" x14ac:dyDescent="0.2">
      <c r="B103" s="11">
        <v>2</v>
      </c>
      <c r="C103" s="11"/>
      <c r="D103" s="11"/>
      <c r="E103" s="11"/>
      <c r="F103" s="11"/>
      <c r="G103" s="11"/>
    </row>
    <row r="104" spans="1:16" x14ac:dyDescent="0.2">
      <c r="B104" s="11">
        <v>10</v>
      </c>
      <c r="C104" s="11"/>
      <c r="D104" s="11"/>
      <c r="E104" s="11"/>
      <c r="F104" s="11"/>
      <c r="G104" s="11"/>
    </row>
  </sheetData>
  <sheetProtection password="EBA7" sheet="1" objects="1" scenarios="1" selectLockedCells="1"/>
  <conditionalFormatting sqref="L2:L100">
    <cfRule type="containsText" priority="1" operator="containsText" text="Error en día fecha fin, es Festivo">
      <formula>NOT(ISERROR(SEARCH("Error en día fecha fin, es Festivo",L2)))</formula>
    </cfRule>
    <cfRule type="containsText" dxfId="42" priority="2" operator="containsText" text="Error en día fecha inicio, es Festivo">
      <formula>NOT(ISERROR(SEARCH("Error en día fecha inicio, es Festivo",L2)))</formula>
    </cfRule>
    <cfRule type="containsText" dxfId="41" priority="3" operator="containsText" text="Error en día, fecha fin es Descanso">
      <formula>NOT(ISERROR(SEARCH("Error en día, fecha fin es Descanso",L2)))</formula>
    </cfRule>
    <cfRule type="containsText" dxfId="40" priority="4" operator="containsText" text="Error en día, fecha inicio es Descanso">
      <formula>NOT(ISERROR(SEARCH("Error en día, fecha inicio es Descanso",L2)))</formula>
    </cfRule>
    <cfRule type="containsText" dxfId="39" priority="5" operator="containsText" text="Error en día">
      <formula>NOT(ISERROR(SEARCH("Error en día",L2)))</formula>
    </cfRule>
    <cfRule type="containsText" dxfId="38" priority="6" operator="containsText" text="Error en año">
      <formula>NOT(ISERROR(SEARCH("Error en año",L2)))</formula>
    </cfRule>
    <cfRule type="containsText" dxfId="37" priority="7" operator="containsText" text="Error en Mes">
      <formula>NOT(ISERROR(SEARCH("Error en Mes",L2)))</formula>
    </cfRule>
    <cfRule type="containsText" dxfId="36" priority="10" operator="containsText" text="El Número de Nómina no está dado de Alta">
      <formula>NOT(ISERROR(SEARCH("El Número de Nómina no está dado de Alta",L2)))</formula>
    </cfRule>
    <cfRule type="containsText" dxfId="35" priority="11" operator="containsText" text="OK">
      <formula>NOT(ISERROR(SEARCH("OK",L2)))</formula>
    </cfRule>
    <cfRule type="containsText" dxfId="34" priority="12" operator="containsText" text="Error en número de días de falta">
      <formula>NOT(ISERROR(SEARCH("Error en número de días de falta",L2)))</formula>
    </cfRule>
    <cfRule type="containsText" dxfId="33" priority="13" operator="containsText" text="Error en Fecha Final">
      <formula>NOT(ISERROR(SEARCH("Error en Fecha Final",L2)))</formula>
    </cfRule>
    <cfRule type="containsText" dxfId="32" priority="14" operator="containsText" text="Error en Fecha Inicio">
      <formula>NOT(ISERROR(SEARCH("Error en Fecha Inicio",L2)))</formula>
    </cfRule>
    <cfRule type="containsText" dxfId="31" priority="15" operator="containsText" text="Falta Número Certificado IMSS">
      <formula>NOT(ISERROR(SEARCH("Falta Número Certificado IMSS",L2)))</formula>
    </cfRule>
    <cfRule type="containsText" dxfId="30" priority="16" operator="containsText" text="Error en Tipo de Falta">
      <formula>NOT(ISERROR(SEARCH("Error en Tipo de Falta",L2)))</formula>
    </cfRule>
    <cfRule type="containsText" dxfId="29" priority="17" operator="containsText" text="Error en No. de Nómina">
      <formula>NOT(ISERROR(SEARCH("Error en No. de Nómina",L2)))</formula>
    </cfRule>
  </conditionalFormatting>
  <dataValidations count="3">
    <dataValidation type="list" allowBlank="1" showInputMessage="1" showErrorMessage="1" sqref="B2:B100">
      <formula1>tipo_falta</formula1>
    </dataValidation>
    <dataValidation type="textLength" allowBlank="1" showInputMessage="1" showErrorMessage="1" errorTitle="Certificado IMSS" error="El número de certificado del IMSS debe de ser invariablemente de 8 dígitos, comenzando con 2 letras." sqref="F2:F100">
      <formula1>8</formula1>
      <formula2>8</formula2>
    </dataValidation>
    <dataValidation type="whole" allowBlank="1" showInputMessage="1" showErrorMessage="1" sqref="A2:A100">
      <formula1>1</formula1>
      <formula2>100</formula2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workbookViewId="0">
      <selection activeCell="P2" sqref="P2"/>
    </sheetView>
  </sheetViews>
  <sheetFormatPr baseColWidth="10" defaultRowHeight="15" x14ac:dyDescent="0.2"/>
  <cols>
    <col min="1" max="1" width="19.28515625" style="10" bestFit="1" customWidth="1"/>
    <col min="2" max="13" width="15.42578125" style="10" hidden="1" customWidth="1"/>
    <col min="14" max="15" width="14.5703125" style="10" hidden="1" customWidth="1"/>
    <col min="16" max="16" width="14.5703125" style="10" customWidth="1"/>
    <col min="17" max="17" width="48.7109375" style="10" customWidth="1"/>
    <col min="18" max="16384" width="11.42578125" style="10"/>
  </cols>
  <sheetData>
    <row r="1" spans="1:17" x14ac:dyDescent="0.2">
      <c r="A1" s="14" t="s">
        <v>55</v>
      </c>
      <c r="B1" s="14" t="s">
        <v>37</v>
      </c>
      <c r="C1" s="14" t="s">
        <v>39</v>
      </c>
      <c r="D1" s="14" t="s">
        <v>40</v>
      </c>
      <c r="E1" s="14" t="s">
        <v>41</v>
      </c>
      <c r="F1" s="14" t="s">
        <v>43</v>
      </c>
      <c r="G1" s="14" t="s">
        <v>44</v>
      </c>
      <c r="H1" s="14" t="s">
        <v>45</v>
      </c>
      <c r="I1" s="14" t="s">
        <v>46</v>
      </c>
      <c r="J1" s="14" t="s">
        <v>47</v>
      </c>
      <c r="K1" s="14" t="s">
        <v>48</v>
      </c>
      <c r="L1" s="14" t="s">
        <v>49</v>
      </c>
      <c r="M1" s="14" t="s">
        <v>50</v>
      </c>
      <c r="N1" s="16"/>
      <c r="O1" s="10" t="s">
        <v>28</v>
      </c>
      <c r="P1" s="14" t="s">
        <v>28</v>
      </c>
      <c r="Q1" s="10" t="s">
        <v>29</v>
      </c>
    </row>
    <row r="2" spans="1:17" x14ac:dyDescent="0.2">
      <c r="A2" s="44"/>
      <c r="B2" s="85" t="s">
        <v>38</v>
      </c>
      <c r="C2" s="82">
        <v>10</v>
      </c>
      <c r="D2" s="82">
        <v>0</v>
      </c>
      <c r="E2" s="85" t="s">
        <v>42</v>
      </c>
      <c r="F2" s="82">
        <v>4</v>
      </c>
      <c r="G2" s="65"/>
      <c r="H2" s="65"/>
      <c r="I2" s="82" t="str">
        <f t="shared" ref="I2" si="0">CONCATENATE("SD","*",O2,"*",".25")</f>
        <v>SD*0*.25</v>
      </c>
      <c r="J2" s="65"/>
      <c r="K2" s="65"/>
      <c r="L2" s="65"/>
      <c r="M2" s="65"/>
      <c r="N2" s="81">
        <f t="shared" ref="N2:N33" si="1">IFERROR(VLOOKUP(A2,numnom,1,0),0)</f>
        <v>0</v>
      </c>
      <c r="O2" s="81" t="str">
        <f t="shared" ref="O2" si="2">IF(P2&lt;10,TEXT(P2,"0"),TEXT(P2,"00"))</f>
        <v>0</v>
      </c>
      <c r="P2" s="62"/>
      <c r="Q2" s="60" t="str">
        <f>IF(AND(A2=0,P2=0)," ",IF(N2=0,"El Número de Nómina no está dado de Alta",IF(A2=0,"Error en No. de Nómina",IF(P2=0,"Error en número de días",IF(COUNTIF($A$2:$A$100,A2)&gt;1,"El trabajador está duplicado","OK")))))</f>
        <v xml:space="preserve"> </v>
      </c>
    </row>
    <row r="3" spans="1:17" x14ac:dyDescent="0.2">
      <c r="A3" s="45"/>
      <c r="B3" s="86" t="s">
        <v>38</v>
      </c>
      <c r="C3" s="84">
        <v>10</v>
      </c>
      <c r="D3" s="84">
        <v>0</v>
      </c>
      <c r="E3" s="86" t="s">
        <v>42</v>
      </c>
      <c r="F3" s="84">
        <v>4</v>
      </c>
      <c r="G3" s="66"/>
      <c r="H3" s="66"/>
      <c r="I3" s="84" t="str">
        <f t="shared" ref="I3:I66" si="3">CONCATENATE("SD","*",O3,"*",".25")</f>
        <v>SD*0*.25</v>
      </c>
      <c r="J3" s="66"/>
      <c r="K3" s="66"/>
      <c r="L3" s="66"/>
      <c r="M3" s="66"/>
      <c r="N3" s="83">
        <f t="shared" si="1"/>
        <v>0</v>
      </c>
      <c r="O3" s="83" t="str">
        <f t="shared" ref="O3:O66" si="4">IF(P3&lt;10,TEXT(P3,"0"),TEXT(P3,"00"))</f>
        <v>0</v>
      </c>
      <c r="P3" s="64"/>
      <c r="Q3" s="60" t="str">
        <f t="shared" ref="Q3:Q66" si="5">IF(AND(A3=0,P3=0)," ",IF(N3=0,"El Número de Nómina no está dado de Alta",IF(A3=0,"Error en No. de Nómina",IF(P3=0,"Error en número de días",IF(COUNTIF($A$2:$A$100,A3)&gt;1,"El trabajador está duplicado","OK")))))</f>
        <v xml:space="preserve"> </v>
      </c>
    </row>
    <row r="4" spans="1:17" x14ac:dyDescent="0.2">
      <c r="A4" s="44"/>
      <c r="B4" s="85" t="s">
        <v>38</v>
      </c>
      <c r="C4" s="82">
        <v>10</v>
      </c>
      <c r="D4" s="82">
        <v>0</v>
      </c>
      <c r="E4" s="85" t="s">
        <v>42</v>
      </c>
      <c r="F4" s="82">
        <v>4</v>
      </c>
      <c r="G4" s="65"/>
      <c r="H4" s="65"/>
      <c r="I4" s="82" t="str">
        <f t="shared" si="3"/>
        <v>SD*0*.25</v>
      </c>
      <c r="J4" s="65"/>
      <c r="K4" s="65"/>
      <c r="L4" s="65"/>
      <c r="M4" s="65"/>
      <c r="N4" s="81">
        <f t="shared" si="1"/>
        <v>0</v>
      </c>
      <c r="O4" s="81" t="str">
        <f t="shared" si="4"/>
        <v>0</v>
      </c>
      <c r="P4" s="62"/>
      <c r="Q4" s="60" t="str">
        <f t="shared" si="5"/>
        <v xml:space="preserve"> </v>
      </c>
    </row>
    <row r="5" spans="1:17" x14ac:dyDescent="0.2">
      <c r="A5" s="45"/>
      <c r="B5" s="86" t="s">
        <v>38</v>
      </c>
      <c r="C5" s="84">
        <v>10</v>
      </c>
      <c r="D5" s="84">
        <v>0</v>
      </c>
      <c r="E5" s="86" t="s">
        <v>42</v>
      </c>
      <c r="F5" s="84">
        <v>4</v>
      </c>
      <c r="G5" s="66"/>
      <c r="H5" s="66"/>
      <c r="I5" s="84" t="str">
        <f t="shared" si="3"/>
        <v>SD*0*.25</v>
      </c>
      <c r="J5" s="66"/>
      <c r="K5" s="66"/>
      <c r="L5" s="66"/>
      <c r="M5" s="66"/>
      <c r="N5" s="83">
        <f t="shared" si="1"/>
        <v>0</v>
      </c>
      <c r="O5" s="83" t="str">
        <f t="shared" si="4"/>
        <v>0</v>
      </c>
      <c r="P5" s="64"/>
      <c r="Q5" s="60" t="str">
        <f t="shared" si="5"/>
        <v xml:space="preserve"> </v>
      </c>
    </row>
    <row r="6" spans="1:17" x14ac:dyDescent="0.2">
      <c r="A6" s="44"/>
      <c r="B6" s="85" t="s">
        <v>38</v>
      </c>
      <c r="C6" s="82">
        <v>10</v>
      </c>
      <c r="D6" s="82">
        <v>0</v>
      </c>
      <c r="E6" s="85" t="s">
        <v>42</v>
      </c>
      <c r="F6" s="82">
        <v>4</v>
      </c>
      <c r="G6" s="65"/>
      <c r="H6" s="65"/>
      <c r="I6" s="82" t="str">
        <f t="shared" si="3"/>
        <v>SD*0*.25</v>
      </c>
      <c r="J6" s="65"/>
      <c r="K6" s="65"/>
      <c r="L6" s="65"/>
      <c r="M6" s="65"/>
      <c r="N6" s="81">
        <f t="shared" si="1"/>
        <v>0</v>
      </c>
      <c r="O6" s="81" t="str">
        <f t="shared" si="4"/>
        <v>0</v>
      </c>
      <c r="P6" s="62"/>
      <c r="Q6" s="60" t="str">
        <f t="shared" si="5"/>
        <v xml:space="preserve"> </v>
      </c>
    </row>
    <row r="7" spans="1:17" x14ac:dyDescent="0.2">
      <c r="A7" s="45"/>
      <c r="B7" s="86" t="s">
        <v>38</v>
      </c>
      <c r="C7" s="84">
        <v>10</v>
      </c>
      <c r="D7" s="84">
        <v>0</v>
      </c>
      <c r="E7" s="86" t="s">
        <v>42</v>
      </c>
      <c r="F7" s="84">
        <v>4</v>
      </c>
      <c r="G7" s="66"/>
      <c r="H7" s="66"/>
      <c r="I7" s="84" t="str">
        <f t="shared" si="3"/>
        <v>SD*0*.25</v>
      </c>
      <c r="J7" s="66"/>
      <c r="K7" s="66"/>
      <c r="L7" s="66"/>
      <c r="M7" s="66"/>
      <c r="N7" s="83">
        <f t="shared" si="1"/>
        <v>0</v>
      </c>
      <c r="O7" s="83" t="str">
        <f t="shared" si="4"/>
        <v>0</v>
      </c>
      <c r="P7" s="64"/>
      <c r="Q7" s="60" t="str">
        <f t="shared" si="5"/>
        <v xml:space="preserve"> </v>
      </c>
    </row>
    <row r="8" spans="1:17" x14ac:dyDescent="0.2">
      <c r="A8" s="44"/>
      <c r="B8" s="85" t="s">
        <v>38</v>
      </c>
      <c r="C8" s="82">
        <v>10</v>
      </c>
      <c r="D8" s="82">
        <v>0</v>
      </c>
      <c r="E8" s="85" t="s">
        <v>42</v>
      </c>
      <c r="F8" s="82">
        <v>4</v>
      </c>
      <c r="G8" s="65"/>
      <c r="H8" s="65"/>
      <c r="I8" s="82" t="str">
        <f t="shared" si="3"/>
        <v>SD*0*.25</v>
      </c>
      <c r="J8" s="65"/>
      <c r="K8" s="65"/>
      <c r="L8" s="65"/>
      <c r="M8" s="65"/>
      <c r="N8" s="81">
        <f t="shared" si="1"/>
        <v>0</v>
      </c>
      <c r="O8" s="81" t="str">
        <f t="shared" si="4"/>
        <v>0</v>
      </c>
      <c r="P8" s="62"/>
      <c r="Q8" s="60" t="str">
        <f t="shared" si="5"/>
        <v xml:space="preserve"> </v>
      </c>
    </row>
    <row r="9" spans="1:17" x14ac:dyDescent="0.2">
      <c r="A9" s="45"/>
      <c r="B9" s="86" t="s">
        <v>38</v>
      </c>
      <c r="C9" s="84">
        <v>10</v>
      </c>
      <c r="D9" s="84">
        <v>0</v>
      </c>
      <c r="E9" s="86" t="s">
        <v>42</v>
      </c>
      <c r="F9" s="84">
        <v>4</v>
      </c>
      <c r="G9" s="66"/>
      <c r="H9" s="66"/>
      <c r="I9" s="84" t="str">
        <f t="shared" si="3"/>
        <v>SD*0*.25</v>
      </c>
      <c r="J9" s="66"/>
      <c r="K9" s="66"/>
      <c r="L9" s="66"/>
      <c r="M9" s="66"/>
      <c r="N9" s="83">
        <f t="shared" si="1"/>
        <v>0</v>
      </c>
      <c r="O9" s="83" t="str">
        <f t="shared" si="4"/>
        <v>0</v>
      </c>
      <c r="P9" s="64"/>
      <c r="Q9" s="60" t="str">
        <f t="shared" si="5"/>
        <v xml:space="preserve"> </v>
      </c>
    </row>
    <row r="10" spans="1:17" x14ac:dyDescent="0.2">
      <c r="A10" s="44"/>
      <c r="B10" s="85" t="s">
        <v>38</v>
      </c>
      <c r="C10" s="82">
        <v>10</v>
      </c>
      <c r="D10" s="82">
        <v>0</v>
      </c>
      <c r="E10" s="85" t="s">
        <v>42</v>
      </c>
      <c r="F10" s="82">
        <v>4</v>
      </c>
      <c r="G10" s="65"/>
      <c r="H10" s="65"/>
      <c r="I10" s="82" t="str">
        <f t="shared" si="3"/>
        <v>SD*0*.25</v>
      </c>
      <c r="J10" s="65"/>
      <c r="K10" s="65"/>
      <c r="L10" s="65"/>
      <c r="M10" s="65"/>
      <c r="N10" s="81">
        <f t="shared" si="1"/>
        <v>0</v>
      </c>
      <c r="O10" s="81" t="str">
        <f t="shared" si="4"/>
        <v>0</v>
      </c>
      <c r="P10" s="62"/>
      <c r="Q10" s="60" t="str">
        <f t="shared" si="5"/>
        <v xml:space="preserve"> </v>
      </c>
    </row>
    <row r="11" spans="1:17" x14ac:dyDescent="0.2">
      <c r="A11" s="45"/>
      <c r="B11" s="86" t="s">
        <v>38</v>
      </c>
      <c r="C11" s="84">
        <v>10</v>
      </c>
      <c r="D11" s="84">
        <v>0</v>
      </c>
      <c r="E11" s="86" t="s">
        <v>42</v>
      </c>
      <c r="F11" s="84">
        <v>4</v>
      </c>
      <c r="G11" s="66"/>
      <c r="H11" s="66"/>
      <c r="I11" s="84" t="str">
        <f t="shared" si="3"/>
        <v>SD*0*.25</v>
      </c>
      <c r="J11" s="66"/>
      <c r="K11" s="66"/>
      <c r="L11" s="66"/>
      <c r="M11" s="66"/>
      <c r="N11" s="83">
        <f t="shared" si="1"/>
        <v>0</v>
      </c>
      <c r="O11" s="83" t="str">
        <f t="shared" si="4"/>
        <v>0</v>
      </c>
      <c r="P11" s="64"/>
      <c r="Q11" s="60" t="str">
        <f t="shared" si="5"/>
        <v xml:space="preserve"> </v>
      </c>
    </row>
    <row r="12" spans="1:17" x14ac:dyDescent="0.2">
      <c r="A12" s="44"/>
      <c r="B12" s="85" t="s">
        <v>38</v>
      </c>
      <c r="C12" s="82">
        <v>10</v>
      </c>
      <c r="D12" s="82">
        <v>0</v>
      </c>
      <c r="E12" s="85" t="s">
        <v>42</v>
      </c>
      <c r="F12" s="82">
        <v>4</v>
      </c>
      <c r="G12" s="65"/>
      <c r="H12" s="65"/>
      <c r="I12" s="82" t="str">
        <f t="shared" si="3"/>
        <v>SD*0*.25</v>
      </c>
      <c r="J12" s="65"/>
      <c r="K12" s="65"/>
      <c r="L12" s="65"/>
      <c r="M12" s="65"/>
      <c r="N12" s="81">
        <f t="shared" si="1"/>
        <v>0</v>
      </c>
      <c r="O12" s="81" t="str">
        <f t="shared" si="4"/>
        <v>0</v>
      </c>
      <c r="P12" s="62"/>
      <c r="Q12" s="60" t="str">
        <f t="shared" si="5"/>
        <v xml:space="preserve"> </v>
      </c>
    </row>
    <row r="13" spans="1:17" x14ac:dyDescent="0.2">
      <c r="A13" s="45"/>
      <c r="B13" s="86" t="s">
        <v>38</v>
      </c>
      <c r="C13" s="84">
        <v>10</v>
      </c>
      <c r="D13" s="84">
        <v>0</v>
      </c>
      <c r="E13" s="86" t="s">
        <v>42</v>
      </c>
      <c r="F13" s="84">
        <v>4</v>
      </c>
      <c r="G13" s="66"/>
      <c r="H13" s="66"/>
      <c r="I13" s="84" t="str">
        <f t="shared" si="3"/>
        <v>SD*0*.25</v>
      </c>
      <c r="J13" s="66"/>
      <c r="K13" s="66"/>
      <c r="L13" s="66"/>
      <c r="M13" s="66"/>
      <c r="N13" s="83">
        <f t="shared" si="1"/>
        <v>0</v>
      </c>
      <c r="O13" s="83" t="str">
        <f t="shared" si="4"/>
        <v>0</v>
      </c>
      <c r="P13" s="64"/>
      <c r="Q13" s="60" t="str">
        <f t="shared" si="5"/>
        <v xml:space="preserve"> </v>
      </c>
    </row>
    <row r="14" spans="1:17" x14ac:dyDescent="0.2">
      <c r="A14" s="44"/>
      <c r="B14" s="85" t="s">
        <v>38</v>
      </c>
      <c r="C14" s="82">
        <v>10</v>
      </c>
      <c r="D14" s="82">
        <v>0</v>
      </c>
      <c r="E14" s="85" t="s">
        <v>42</v>
      </c>
      <c r="F14" s="82">
        <v>4</v>
      </c>
      <c r="G14" s="65"/>
      <c r="H14" s="65"/>
      <c r="I14" s="82" t="str">
        <f t="shared" si="3"/>
        <v>SD*0*.25</v>
      </c>
      <c r="J14" s="65"/>
      <c r="K14" s="65"/>
      <c r="L14" s="65"/>
      <c r="M14" s="65"/>
      <c r="N14" s="81">
        <f t="shared" si="1"/>
        <v>0</v>
      </c>
      <c r="O14" s="81" t="str">
        <f t="shared" si="4"/>
        <v>0</v>
      </c>
      <c r="P14" s="62"/>
      <c r="Q14" s="60" t="str">
        <f t="shared" si="5"/>
        <v xml:space="preserve"> </v>
      </c>
    </row>
    <row r="15" spans="1:17" x14ac:dyDescent="0.2">
      <c r="A15" s="45"/>
      <c r="B15" s="86" t="s">
        <v>38</v>
      </c>
      <c r="C15" s="84">
        <v>10</v>
      </c>
      <c r="D15" s="84">
        <v>0</v>
      </c>
      <c r="E15" s="86" t="s">
        <v>42</v>
      </c>
      <c r="F15" s="84">
        <v>4</v>
      </c>
      <c r="G15" s="66"/>
      <c r="H15" s="66"/>
      <c r="I15" s="84" t="str">
        <f t="shared" si="3"/>
        <v>SD*0*.25</v>
      </c>
      <c r="J15" s="66"/>
      <c r="K15" s="66"/>
      <c r="L15" s="66"/>
      <c r="M15" s="66"/>
      <c r="N15" s="83">
        <f t="shared" si="1"/>
        <v>0</v>
      </c>
      <c r="O15" s="83" t="str">
        <f t="shared" si="4"/>
        <v>0</v>
      </c>
      <c r="P15" s="64"/>
      <c r="Q15" s="60" t="str">
        <f t="shared" si="5"/>
        <v xml:space="preserve"> </v>
      </c>
    </row>
    <row r="16" spans="1:17" x14ac:dyDescent="0.2">
      <c r="A16" s="44"/>
      <c r="B16" s="85" t="s">
        <v>38</v>
      </c>
      <c r="C16" s="82">
        <v>10</v>
      </c>
      <c r="D16" s="82">
        <v>0</v>
      </c>
      <c r="E16" s="85" t="s">
        <v>42</v>
      </c>
      <c r="F16" s="82">
        <v>4</v>
      </c>
      <c r="G16" s="65"/>
      <c r="H16" s="65"/>
      <c r="I16" s="82" t="str">
        <f t="shared" si="3"/>
        <v>SD*0*.25</v>
      </c>
      <c r="J16" s="65"/>
      <c r="K16" s="65"/>
      <c r="L16" s="65"/>
      <c r="M16" s="65"/>
      <c r="N16" s="81">
        <f t="shared" si="1"/>
        <v>0</v>
      </c>
      <c r="O16" s="81" t="str">
        <f t="shared" si="4"/>
        <v>0</v>
      </c>
      <c r="P16" s="62"/>
      <c r="Q16" s="60" t="str">
        <f t="shared" si="5"/>
        <v xml:space="preserve"> </v>
      </c>
    </row>
    <row r="17" spans="1:17" x14ac:dyDescent="0.2">
      <c r="A17" s="45"/>
      <c r="B17" s="86" t="s">
        <v>38</v>
      </c>
      <c r="C17" s="84">
        <v>10</v>
      </c>
      <c r="D17" s="84">
        <v>0</v>
      </c>
      <c r="E17" s="86" t="s">
        <v>42</v>
      </c>
      <c r="F17" s="84">
        <v>4</v>
      </c>
      <c r="G17" s="66"/>
      <c r="H17" s="66"/>
      <c r="I17" s="84" t="str">
        <f t="shared" si="3"/>
        <v>SD*0*.25</v>
      </c>
      <c r="J17" s="66"/>
      <c r="K17" s="66"/>
      <c r="L17" s="66"/>
      <c r="M17" s="66"/>
      <c r="N17" s="83">
        <f t="shared" si="1"/>
        <v>0</v>
      </c>
      <c r="O17" s="83" t="str">
        <f t="shared" si="4"/>
        <v>0</v>
      </c>
      <c r="P17" s="64"/>
      <c r="Q17" s="60" t="str">
        <f t="shared" si="5"/>
        <v xml:space="preserve"> </v>
      </c>
    </row>
    <row r="18" spans="1:17" x14ac:dyDescent="0.2">
      <c r="A18" s="44"/>
      <c r="B18" s="85" t="s">
        <v>38</v>
      </c>
      <c r="C18" s="82">
        <v>10</v>
      </c>
      <c r="D18" s="82">
        <v>0</v>
      </c>
      <c r="E18" s="85" t="s">
        <v>42</v>
      </c>
      <c r="F18" s="82">
        <v>4</v>
      </c>
      <c r="G18" s="65"/>
      <c r="H18" s="65"/>
      <c r="I18" s="82" t="str">
        <f t="shared" si="3"/>
        <v>SD*0*.25</v>
      </c>
      <c r="J18" s="65"/>
      <c r="K18" s="65"/>
      <c r="L18" s="65"/>
      <c r="M18" s="65"/>
      <c r="N18" s="81">
        <f t="shared" si="1"/>
        <v>0</v>
      </c>
      <c r="O18" s="81" t="str">
        <f t="shared" si="4"/>
        <v>0</v>
      </c>
      <c r="P18" s="62"/>
      <c r="Q18" s="60" t="str">
        <f t="shared" si="5"/>
        <v xml:space="preserve"> </v>
      </c>
    </row>
    <row r="19" spans="1:17" x14ac:dyDescent="0.2">
      <c r="A19" s="45"/>
      <c r="B19" s="86" t="s">
        <v>38</v>
      </c>
      <c r="C19" s="84">
        <v>10</v>
      </c>
      <c r="D19" s="84">
        <v>0</v>
      </c>
      <c r="E19" s="86" t="s">
        <v>42</v>
      </c>
      <c r="F19" s="84">
        <v>4</v>
      </c>
      <c r="G19" s="66"/>
      <c r="H19" s="66"/>
      <c r="I19" s="84" t="str">
        <f t="shared" si="3"/>
        <v>SD*0*.25</v>
      </c>
      <c r="J19" s="66"/>
      <c r="K19" s="66"/>
      <c r="L19" s="66"/>
      <c r="M19" s="66"/>
      <c r="N19" s="83">
        <f t="shared" si="1"/>
        <v>0</v>
      </c>
      <c r="O19" s="83" t="str">
        <f t="shared" si="4"/>
        <v>0</v>
      </c>
      <c r="P19" s="64"/>
      <c r="Q19" s="60" t="str">
        <f t="shared" si="5"/>
        <v xml:space="preserve"> </v>
      </c>
    </row>
    <row r="20" spans="1:17" x14ac:dyDescent="0.2">
      <c r="A20" s="44"/>
      <c r="B20" s="85" t="s">
        <v>38</v>
      </c>
      <c r="C20" s="82">
        <v>10</v>
      </c>
      <c r="D20" s="82">
        <v>0</v>
      </c>
      <c r="E20" s="85" t="s">
        <v>42</v>
      </c>
      <c r="F20" s="82">
        <v>4</v>
      </c>
      <c r="G20" s="65"/>
      <c r="H20" s="65"/>
      <c r="I20" s="82" t="str">
        <f t="shared" si="3"/>
        <v>SD*0*.25</v>
      </c>
      <c r="J20" s="65"/>
      <c r="K20" s="65"/>
      <c r="L20" s="65"/>
      <c r="M20" s="65"/>
      <c r="N20" s="81">
        <f t="shared" si="1"/>
        <v>0</v>
      </c>
      <c r="O20" s="81" t="str">
        <f t="shared" si="4"/>
        <v>0</v>
      </c>
      <c r="P20" s="62"/>
      <c r="Q20" s="60" t="str">
        <f t="shared" si="5"/>
        <v xml:space="preserve"> </v>
      </c>
    </row>
    <row r="21" spans="1:17" x14ac:dyDescent="0.2">
      <c r="A21" s="45"/>
      <c r="B21" s="86" t="s">
        <v>38</v>
      </c>
      <c r="C21" s="84">
        <v>10</v>
      </c>
      <c r="D21" s="84">
        <v>0</v>
      </c>
      <c r="E21" s="86" t="s">
        <v>42</v>
      </c>
      <c r="F21" s="84">
        <v>4</v>
      </c>
      <c r="G21" s="66"/>
      <c r="H21" s="66"/>
      <c r="I21" s="84" t="str">
        <f t="shared" si="3"/>
        <v>SD*0*.25</v>
      </c>
      <c r="J21" s="66"/>
      <c r="K21" s="66"/>
      <c r="L21" s="66"/>
      <c r="M21" s="66"/>
      <c r="N21" s="83">
        <f t="shared" si="1"/>
        <v>0</v>
      </c>
      <c r="O21" s="83" t="str">
        <f t="shared" si="4"/>
        <v>0</v>
      </c>
      <c r="P21" s="64"/>
      <c r="Q21" s="60" t="str">
        <f t="shared" si="5"/>
        <v xml:space="preserve"> </v>
      </c>
    </row>
    <row r="22" spans="1:17" x14ac:dyDescent="0.2">
      <c r="A22" s="44"/>
      <c r="B22" s="85" t="s">
        <v>38</v>
      </c>
      <c r="C22" s="82">
        <v>10</v>
      </c>
      <c r="D22" s="82">
        <v>0</v>
      </c>
      <c r="E22" s="85" t="s">
        <v>42</v>
      </c>
      <c r="F22" s="82">
        <v>4</v>
      </c>
      <c r="G22" s="65"/>
      <c r="H22" s="65"/>
      <c r="I22" s="82" t="str">
        <f t="shared" si="3"/>
        <v>SD*0*.25</v>
      </c>
      <c r="J22" s="65"/>
      <c r="K22" s="65"/>
      <c r="L22" s="65"/>
      <c r="M22" s="65"/>
      <c r="N22" s="81">
        <f t="shared" si="1"/>
        <v>0</v>
      </c>
      <c r="O22" s="81" t="str">
        <f t="shared" si="4"/>
        <v>0</v>
      </c>
      <c r="P22" s="62"/>
      <c r="Q22" s="60" t="str">
        <f t="shared" si="5"/>
        <v xml:space="preserve"> </v>
      </c>
    </row>
    <row r="23" spans="1:17" x14ac:dyDescent="0.2">
      <c r="A23" s="45"/>
      <c r="B23" s="86" t="s">
        <v>38</v>
      </c>
      <c r="C23" s="84">
        <v>10</v>
      </c>
      <c r="D23" s="84">
        <v>0</v>
      </c>
      <c r="E23" s="86" t="s">
        <v>42</v>
      </c>
      <c r="F23" s="84">
        <v>4</v>
      </c>
      <c r="G23" s="66"/>
      <c r="H23" s="66"/>
      <c r="I23" s="84" t="str">
        <f t="shared" si="3"/>
        <v>SD*0*.25</v>
      </c>
      <c r="J23" s="66"/>
      <c r="K23" s="66"/>
      <c r="L23" s="66"/>
      <c r="M23" s="66"/>
      <c r="N23" s="83">
        <f t="shared" si="1"/>
        <v>0</v>
      </c>
      <c r="O23" s="83" t="str">
        <f t="shared" si="4"/>
        <v>0</v>
      </c>
      <c r="P23" s="64"/>
      <c r="Q23" s="60" t="str">
        <f t="shared" si="5"/>
        <v xml:space="preserve"> </v>
      </c>
    </row>
    <row r="24" spans="1:17" x14ac:dyDescent="0.2">
      <c r="A24" s="44"/>
      <c r="B24" s="85" t="s">
        <v>38</v>
      </c>
      <c r="C24" s="82">
        <v>10</v>
      </c>
      <c r="D24" s="82">
        <v>0</v>
      </c>
      <c r="E24" s="85" t="s">
        <v>42</v>
      </c>
      <c r="F24" s="82">
        <v>4</v>
      </c>
      <c r="G24" s="65"/>
      <c r="H24" s="65"/>
      <c r="I24" s="82" t="str">
        <f t="shared" si="3"/>
        <v>SD*0*.25</v>
      </c>
      <c r="J24" s="65"/>
      <c r="K24" s="65"/>
      <c r="L24" s="65"/>
      <c r="M24" s="65"/>
      <c r="N24" s="81">
        <f t="shared" si="1"/>
        <v>0</v>
      </c>
      <c r="O24" s="81" t="str">
        <f t="shared" si="4"/>
        <v>0</v>
      </c>
      <c r="P24" s="62"/>
      <c r="Q24" s="60" t="str">
        <f t="shared" si="5"/>
        <v xml:space="preserve"> </v>
      </c>
    </row>
    <row r="25" spans="1:17" x14ac:dyDescent="0.2">
      <c r="A25" s="45"/>
      <c r="B25" s="86" t="s">
        <v>38</v>
      </c>
      <c r="C25" s="84">
        <v>10</v>
      </c>
      <c r="D25" s="84">
        <v>0</v>
      </c>
      <c r="E25" s="86" t="s">
        <v>42</v>
      </c>
      <c r="F25" s="84">
        <v>4</v>
      </c>
      <c r="G25" s="66"/>
      <c r="H25" s="66"/>
      <c r="I25" s="84" t="str">
        <f t="shared" si="3"/>
        <v>SD*0*.25</v>
      </c>
      <c r="J25" s="66"/>
      <c r="K25" s="66"/>
      <c r="L25" s="66"/>
      <c r="M25" s="66"/>
      <c r="N25" s="83">
        <f t="shared" si="1"/>
        <v>0</v>
      </c>
      <c r="O25" s="83" t="str">
        <f t="shared" si="4"/>
        <v>0</v>
      </c>
      <c r="P25" s="64"/>
      <c r="Q25" s="60" t="str">
        <f t="shared" si="5"/>
        <v xml:space="preserve"> </v>
      </c>
    </row>
    <row r="26" spans="1:17" x14ac:dyDescent="0.2">
      <c r="A26" s="44"/>
      <c r="B26" s="85" t="s">
        <v>38</v>
      </c>
      <c r="C26" s="82">
        <v>10</v>
      </c>
      <c r="D26" s="82">
        <v>0</v>
      </c>
      <c r="E26" s="85" t="s">
        <v>42</v>
      </c>
      <c r="F26" s="82">
        <v>4</v>
      </c>
      <c r="G26" s="65"/>
      <c r="H26" s="65"/>
      <c r="I26" s="82" t="str">
        <f t="shared" si="3"/>
        <v>SD*0*.25</v>
      </c>
      <c r="J26" s="65"/>
      <c r="K26" s="65"/>
      <c r="L26" s="65"/>
      <c r="M26" s="65"/>
      <c r="N26" s="81">
        <f t="shared" si="1"/>
        <v>0</v>
      </c>
      <c r="O26" s="81" t="str">
        <f t="shared" si="4"/>
        <v>0</v>
      </c>
      <c r="P26" s="62"/>
      <c r="Q26" s="60" t="str">
        <f t="shared" si="5"/>
        <v xml:space="preserve"> </v>
      </c>
    </row>
    <row r="27" spans="1:17" x14ac:dyDescent="0.2">
      <c r="A27" s="45"/>
      <c r="B27" s="86" t="s">
        <v>38</v>
      </c>
      <c r="C27" s="84">
        <v>10</v>
      </c>
      <c r="D27" s="84">
        <v>0</v>
      </c>
      <c r="E27" s="86" t="s">
        <v>42</v>
      </c>
      <c r="F27" s="84">
        <v>4</v>
      </c>
      <c r="G27" s="66"/>
      <c r="H27" s="66"/>
      <c r="I27" s="84" t="str">
        <f t="shared" si="3"/>
        <v>SD*0*.25</v>
      </c>
      <c r="J27" s="66"/>
      <c r="K27" s="66"/>
      <c r="L27" s="66"/>
      <c r="M27" s="66"/>
      <c r="N27" s="83">
        <f t="shared" si="1"/>
        <v>0</v>
      </c>
      <c r="O27" s="83" t="str">
        <f t="shared" si="4"/>
        <v>0</v>
      </c>
      <c r="P27" s="64"/>
      <c r="Q27" s="60" t="str">
        <f t="shared" si="5"/>
        <v xml:space="preserve"> </v>
      </c>
    </row>
    <row r="28" spans="1:17" x14ac:dyDescent="0.2">
      <c r="A28" s="44"/>
      <c r="B28" s="85" t="s">
        <v>38</v>
      </c>
      <c r="C28" s="82">
        <v>10</v>
      </c>
      <c r="D28" s="82">
        <v>0</v>
      </c>
      <c r="E28" s="85" t="s">
        <v>42</v>
      </c>
      <c r="F28" s="82">
        <v>4</v>
      </c>
      <c r="G28" s="65"/>
      <c r="H28" s="65"/>
      <c r="I28" s="82" t="str">
        <f t="shared" si="3"/>
        <v>SD*0*.25</v>
      </c>
      <c r="J28" s="65"/>
      <c r="K28" s="65"/>
      <c r="L28" s="65"/>
      <c r="M28" s="65"/>
      <c r="N28" s="81">
        <f t="shared" si="1"/>
        <v>0</v>
      </c>
      <c r="O28" s="81" t="str">
        <f t="shared" si="4"/>
        <v>0</v>
      </c>
      <c r="P28" s="62"/>
      <c r="Q28" s="60" t="str">
        <f t="shared" si="5"/>
        <v xml:space="preserve"> </v>
      </c>
    </row>
    <row r="29" spans="1:17" x14ac:dyDescent="0.2">
      <c r="A29" s="45"/>
      <c r="B29" s="86" t="s">
        <v>38</v>
      </c>
      <c r="C29" s="84">
        <v>10</v>
      </c>
      <c r="D29" s="84">
        <v>0</v>
      </c>
      <c r="E29" s="86" t="s">
        <v>42</v>
      </c>
      <c r="F29" s="84">
        <v>4</v>
      </c>
      <c r="G29" s="66"/>
      <c r="H29" s="66"/>
      <c r="I29" s="84" t="str">
        <f t="shared" si="3"/>
        <v>SD*0*.25</v>
      </c>
      <c r="J29" s="66"/>
      <c r="K29" s="66"/>
      <c r="L29" s="66"/>
      <c r="M29" s="66"/>
      <c r="N29" s="83">
        <f t="shared" si="1"/>
        <v>0</v>
      </c>
      <c r="O29" s="83" t="str">
        <f t="shared" si="4"/>
        <v>0</v>
      </c>
      <c r="P29" s="64"/>
      <c r="Q29" s="60" t="str">
        <f t="shared" si="5"/>
        <v xml:space="preserve"> </v>
      </c>
    </row>
    <row r="30" spans="1:17" x14ac:dyDescent="0.2">
      <c r="A30" s="44"/>
      <c r="B30" s="85" t="s">
        <v>38</v>
      </c>
      <c r="C30" s="82">
        <v>10</v>
      </c>
      <c r="D30" s="82">
        <v>0</v>
      </c>
      <c r="E30" s="85" t="s">
        <v>42</v>
      </c>
      <c r="F30" s="82">
        <v>4</v>
      </c>
      <c r="G30" s="65"/>
      <c r="H30" s="65"/>
      <c r="I30" s="82" t="str">
        <f t="shared" si="3"/>
        <v>SD*0*.25</v>
      </c>
      <c r="J30" s="65"/>
      <c r="K30" s="65"/>
      <c r="L30" s="65"/>
      <c r="M30" s="65"/>
      <c r="N30" s="81">
        <f t="shared" si="1"/>
        <v>0</v>
      </c>
      <c r="O30" s="81" t="str">
        <f t="shared" si="4"/>
        <v>0</v>
      </c>
      <c r="P30" s="62"/>
      <c r="Q30" s="60" t="str">
        <f t="shared" si="5"/>
        <v xml:space="preserve"> </v>
      </c>
    </row>
    <row r="31" spans="1:17" x14ac:dyDescent="0.2">
      <c r="A31" s="45"/>
      <c r="B31" s="86" t="s">
        <v>38</v>
      </c>
      <c r="C31" s="84">
        <v>10</v>
      </c>
      <c r="D31" s="84">
        <v>0</v>
      </c>
      <c r="E31" s="86" t="s">
        <v>42</v>
      </c>
      <c r="F31" s="84">
        <v>4</v>
      </c>
      <c r="G31" s="66"/>
      <c r="H31" s="66"/>
      <c r="I31" s="84" t="str">
        <f t="shared" si="3"/>
        <v>SD*0*.25</v>
      </c>
      <c r="J31" s="66"/>
      <c r="K31" s="66"/>
      <c r="L31" s="66"/>
      <c r="M31" s="66"/>
      <c r="N31" s="83">
        <f t="shared" si="1"/>
        <v>0</v>
      </c>
      <c r="O31" s="83" t="str">
        <f t="shared" si="4"/>
        <v>0</v>
      </c>
      <c r="P31" s="64"/>
      <c r="Q31" s="60" t="str">
        <f t="shared" si="5"/>
        <v xml:space="preserve"> </v>
      </c>
    </row>
    <row r="32" spans="1:17" x14ac:dyDescent="0.2">
      <c r="A32" s="44"/>
      <c r="B32" s="85" t="s">
        <v>38</v>
      </c>
      <c r="C32" s="82">
        <v>10</v>
      </c>
      <c r="D32" s="82">
        <v>0</v>
      </c>
      <c r="E32" s="85" t="s">
        <v>42</v>
      </c>
      <c r="F32" s="82">
        <v>4</v>
      </c>
      <c r="G32" s="65"/>
      <c r="H32" s="65"/>
      <c r="I32" s="82" t="str">
        <f t="shared" si="3"/>
        <v>SD*0*.25</v>
      </c>
      <c r="J32" s="65"/>
      <c r="K32" s="65"/>
      <c r="L32" s="65"/>
      <c r="M32" s="65"/>
      <c r="N32" s="81">
        <f t="shared" si="1"/>
        <v>0</v>
      </c>
      <c r="O32" s="81" t="str">
        <f t="shared" si="4"/>
        <v>0</v>
      </c>
      <c r="P32" s="62"/>
      <c r="Q32" s="60" t="str">
        <f t="shared" si="5"/>
        <v xml:space="preserve"> </v>
      </c>
    </row>
    <row r="33" spans="1:17" x14ac:dyDescent="0.2">
      <c r="A33" s="45"/>
      <c r="B33" s="86" t="s">
        <v>38</v>
      </c>
      <c r="C33" s="84">
        <v>10</v>
      </c>
      <c r="D33" s="84">
        <v>0</v>
      </c>
      <c r="E33" s="86" t="s">
        <v>42</v>
      </c>
      <c r="F33" s="84">
        <v>4</v>
      </c>
      <c r="G33" s="66"/>
      <c r="H33" s="66"/>
      <c r="I33" s="84" t="str">
        <f t="shared" si="3"/>
        <v>SD*0*.25</v>
      </c>
      <c r="J33" s="66"/>
      <c r="K33" s="66"/>
      <c r="L33" s="66"/>
      <c r="M33" s="66"/>
      <c r="N33" s="83">
        <f t="shared" si="1"/>
        <v>0</v>
      </c>
      <c r="O33" s="83" t="str">
        <f t="shared" si="4"/>
        <v>0</v>
      </c>
      <c r="P33" s="64"/>
      <c r="Q33" s="60" t="str">
        <f t="shared" si="5"/>
        <v xml:space="preserve"> </v>
      </c>
    </row>
    <row r="34" spans="1:17" x14ac:dyDescent="0.2">
      <c r="A34" s="44"/>
      <c r="B34" s="85" t="s">
        <v>38</v>
      </c>
      <c r="C34" s="82">
        <v>10</v>
      </c>
      <c r="D34" s="82">
        <v>0</v>
      </c>
      <c r="E34" s="85" t="s">
        <v>42</v>
      </c>
      <c r="F34" s="82">
        <v>4</v>
      </c>
      <c r="G34" s="65"/>
      <c r="H34" s="65"/>
      <c r="I34" s="82" t="str">
        <f t="shared" si="3"/>
        <v>SD*0*.25</v>
      </c>
      <c r="J34" s="65"/>
      <c r="K34" s="65"/>
      <c r="L34" s="65"/>
      <c r="M34" s="65"/>
      <c r="N34" s="81">
        <f t="shared" ref="N34:N65" si="6">IFERROR(VLOOKUP(A34,numnom,1,0),0)</f>
        <v>0</v>
      </c>
      <c r="O34" s="81" t="str">
        <f t="shared" si="4"/>
        <v>0</v>
      </c>
      <c r="P34" s="62"/>
      <c r="Q34" s="60" t="str">
        <f t="shared" si="5"/>
        <v xml:space="preserve"> </v>
      </c>
    </row>
    <row r="35" spans="1:17" x14ac:dyDescent="0.2">
      <c r="A35" s="45"/>
      <c r="B35" s="86" t="s">
        <v>38</v>
      </c>
      <c r="C35" s="84">
        <v>10</v>
      </c>
      <c r="D35" s="84">
        <v>0</v>
      </c>
      <c r="E35" s="86" t="s">
        <v>42</v>
      </c>
      <c r="F35" s="84">
        <v>4</v>
      </c>
      <c r="G35" s="66"/>
      <c r="H35" s="66"/>
      <c r="I35" s="84" t="str">
        <f t="shared" si="3"/>
        <v>SD*0*.25</v>
      </c>
      <c r="J35" s="66"/>
      <c r="K35" s="66"/>
      <c r="L35" s="66"/>
      <c r="M35" s="66"/>
      <c r="N35" s="83">
        <f t="shared" si="6"/>
        <v>0</v>
      </c>
      <c r="O35" s="83" t="str">
        <f t="shared" si="4"/>
        <v>0</v>
      </c>
      <c r="P35" s="64"/>
      <c r="Q35" s="60" t="str">
        <f t="shared" si="5"/>
        <v xml:space="preserve"> </v>
      </c>
    </row>
    <row r="36" spans="1:17" x14ac:dyDescent="0.2">
      <c r="A36" s="44"/>
      <c r="B36" s="85" t="s">
        <v>38</v>
      </c>
      <c r="C36" s="82">
        <v>10</v>
      </c>
      <c r="D36" s="82">
        <v>0</v>
      </c>
      <c r="E36" s="85" t="s">
        <v>42</v>
      </c>
      <c r="F36" s="82">
        <v>4</v>
      </c>
      <c r="G36" s="65"/>
      <c r="H36" s="65"/>
      <c r="I36" s="82" t="str">
        <f t="shared" si="3"/>
        <v>SD*0*.25</v>
      </c>
      <c r="J36" s="65"/>
      <c r="K36" s="65"/>
      <c r="L36" s="65"/>
      <c r="M36" s="65"/>
      <c r="N36" s="81">
        <f t="shared" si="6"/>
        <v>0</v>
      </c>
      <c r="O36" s="81" t="str">
        <f t="shared" si="4"/>
        <v>0</v>
      </c>
      <c r="P36" s="62"/>
      <c r="Q36" s="60" t="str">
        <f t="shared" si="5"/>
        <v xml:space="preserve"> </v>
      </c>
    </row>
    <row r="37" spans="1:17" x14ac:dyDescent="0.2">
      <c r="A37" s="45"/>
      <c r="B37" s="86" t="s">
        <v>38</v>
      </c>
      <c r="C37" s="84">
        <v>10</v>
      </c>
      <c r="D37" s="84">
        <v>0</v>
      </c>
      <c r="E37" s="86" t="s">
        <v>42</v>
      </c>
      <c r="F37" s="84">
        <v>4</v>
      </c>
      <c r="G37" s="66"/>
      <c r="H37" s="66"/>
      <c r="I37" s="84" t="str">
        <f t="shared" si="3"/>
        <v>SD*0*.25</v>
      </c>
      <c r="J37" s="66"/>
      <c r="K37" s="66"/>
      <c r="L37" s="66"/>
      <c r="M37" s="66"/>
      <c r="N37" s="83">
        <f t="shared" si="6"/>
        <v>0</v>
      </c>
      <c r="O37" s="83" t="str">
        <f t="shared" si="4"/>
        <v>0</v>
      </c>
      <c r="P37" s="64"/>
      <c r="Q37" s="60" t="str">
        <f t="shared" si="5"/>
        <v xml:space="preserve"> </v>
      </c>
    </row>
    <row r="38" spans="1:17" x14ac:dyDescent="0.2">
      <c r="A38" s="44"/>
      <c r="B38" s="85" t="s">
        <v>38</v>
      </c>
      <c r="C38" s="82">
        <v>10</v>
      </c>
      <c r="D38" s="82">
        <v>0</v>
      </c>
      <c r="E38" s="85" t="s">
        <v>42</v>
      </c>
      <c r="F38" s="82">
        <v>4</v>
      </c>
      <c r="G38" s="65"/>
      <c r="H38" s="65"/>
      <c r="I38" s="82" t="str">
        <f t="shared" si="3"/>
        <v>SD*0*.25</v>
      </c>
      <c r="J38" s="65"/>
      <c r="K38" s="65"/>
      <c r="L38" s="65"/>
      <c r="M38" s="65"/>
      <c r="N38" s="81">
        <f t="shared" si="6"/>
        <v>0</v>
      </c>
      <c r="O38" s="81" t="str">
        <f t="shared" si="4"/>
        <v>0</v>
      </c>
      <c r="P38" s="62"/>
      <c r="Q38" s="60" t="str">
        <f t="shared" si="5"/>
        <v xml:space="preserve"> </v>
      </c>
    </row>
    <row r="39" spans="1:17" x14ac:dyDescent="0.2">
      <c r="A39" s="45"/>
      <c r="B39" s="86" t="s">
        <v>38</v>
      </c>
      <c r="C39" s="84">
        <v>10</v>
      </c>
      <c r="D39" s="84">
        <v>0</v>
      </c>
      <c r="E39" s="86" t="s">
        <v>42</v>
      </c>
      <c r="F39" s="84">
        <v>4</v>
      </c>
      <c r="G39" s="66"/>
      <c r="H39" s="66"/>
      <c r="I39" s="84" t="str">
        <f t="shared" si="3"/>
        <v>SD*0*.25</v>
      </c>
      <c r="J39" s="66"/>
      <c r="K39" s="66"/>
      <c r="L39" s="66"/>
      <c r="M39" s="66"/>
      <c r="N39" s="83">
        <f t="shared" si="6"/>
        <v>0</v>
      </c>
      <c r="O39" s="83" t="str">
        <f t="shared" si="4"/>
        <v>0</v>
      </c>
      <c r="P39" s="64"/>
      <c r="Q39" s="60" t="str">
        <f t="shared" si="5"/>
        <v xml:space="preserve"> </v>
      </c>
    </row>
    <row r="40" spans="1:17" x14ac:dyDescent="0.2">
      <c r="A40" s="44"/>
      <c r="B40" s="85" t="s">
        <v>38</v>
      </c>
      <c r="C40" s="82">
        <v>10</v>
      </c>
      <c r="D40" s="82">
        <v>0</v>
      </c>
      <c r="E40" s="85" t="s">
        <v>42</v>
      </c>
      <c r="F40" s="82">
        <v>4</v>
      </c>
      <c r="G40" s="65"/>
      <c r="H40" s="65"/>
      <c r="I40" s="82" t="str">
        <f t="shared" si="3"/>
        <v>SD*0*.25</v>
      </c>
      <c r="J40" s="65"/>
      <c r="K40" s="65"/>
      <c r="L40" s="65"/>
      <c r="M40" s="65"/>
      <c r="N40" s="81">
        <f t="shared" si="6"/>
        <v>0</v>
      </c>
      <c r="O40" s="81" t="str">
        <f t="shared" si="4"/>
        <v>0</v>
      </c>
      <c r="P40" s="62"/>
      <c r="Q40" s="60" t="str">
        <f t="shared" si="5"/>
        <v xml:space="preserve"> </v>
      </c>
    </row>
    <row r="41" spans="1:17" x14ac:dyDescent="0.2">
      <c r="A41" s="45"/>
      <c r="B41" s="86" t="s">
        <v>38</v>
      </c>
      <c r="C41" s="84">
        <v>10</v>
      </c>
      <c r="D41" s="84">
        <v>0</v>
      </c>
      <c r="E41" s="86" t="s">
        <v>42</v>
      </c>
      <c r="F41" s="84">
        <v>4</v>
      </c>
      <c r="G41" s="66"/>
      <c r="H41" s="66"/>
      <c r="I41" s="84" t="str">
        <f t="shared" si="3"/>
        <v>SD*0*.25</v>
      </c>
      <c r="J41" s="66"/>
      <c r="K41" s="66"/>
      <c r="L41" s="66"/>
      <c r="M41" s="66"/>
      <c r="N41" s="83">
        <f t="shared" si="6"/>
        <v>0</v>
      </c>
      <c r="O41" s="83" t="str">
        <f t="shared" si="4"/>
        <v>0</v>
      </c>
      <c r="P41" s="64"/>
      <c r="Q41" s="60" t="str">
        <f t="shared" si="5"/>
        <v xml:space="preserve"> </v>
      </c>
    </row>
    <row r="42" spans="1:17" x14ac:dyDescent="0.2">
      <c r="A42" s="44"/>
      <c r="B42" s="85" t="s">
        <v>38</v>
      </c>
      <c r="C42" s="82">
        <v>10</v>
      </c>
      <c r="D42" s="82">
        <v>0</v>
      </c>
      <c r="E42" s="85" t="s">
        <v>42</v>
      </c>
      <c r="F42" s="82">
        <v>4</v>
      </c>
      <c r="G42" s="65"/>
      <c r="H42" s="65"/>
      <c r="I42" s="82" t="str">
        <f t="shared" si="3"/>
        <v>SD*0*.25</v>
      </c>
      <c r="J42" s="65"/>
      <c r="K42" s="65"/>
      <c r="L42" s="65"/>
      <c r="M42" s="65"/>
      <c r="N42" s="81">
        <f t="shared" si="6"/>
        <v>0</v>
      </c>
      <c r="O42" s="81" t="str">
        <f t="shared" si="4"/>
        <v>0</v>
      </c>
      <c r="P42" s="62"/>
      <c r="Q42" s="60" t="str">
        <f t="shared" si="5"/>
        <v xml:space="preserve"> </v>
      </c>
    </row>
    <row r="43" spans="1:17" x14ac:dyDescent="0.2">
      <c r="A43" s="45"/>
      <c r="B43" s="86" t="s">
        <v>38</v>
      </c>
      <c r="C43" s="84">
        <v>10</v>
      </c>
      <c r="D43" s="84">
        <v>0</v>
      </c>
      <c r="E43" s="86" t="s">
        <v>42</v>
      </c>
      <c r="F43" s="84">
        <v>4</v>
      </c>
      <c r="G43" s="66"/>
      <c r="H43" s="66"/>
      <c r="I43" s="84" t="str">
        <f t="shared" si="3"/>
        <v>SD*0*.25</v>
      </c>
      <c r="J43" s="66"/>
      <c r="K43" s="66"/>
      <c r="L43" s="66"/>
      <c r="M43" s="66"/>
      <c r="N43" s="83">
        <f t="shared" si="6"/>
        <v>0</v>
      </c>
      <c r="O43" s="83" t="str">
        <f t="shared" si="4"/>
        <v>0</v>
      </c>
      <c r="P43" s="64"/>
      <c r="Q43" s="60" t="str">
        <f t="shared" si="5"/>
        <v xml:space="preserve"> </v>
      </c>
    </row>
    <row r="44" spans="1:17" x14ac:dyDescent="0.2">
      <c r="A44" s="44"/>
      <c r="B44" s="85" t="s">
        <v>38</v>
      </c>
      <c r="C44" s="82">
        <v>10</v>
      </c>
      <c r="D44" s="82">
        <v>0</v>
      </c>
      <c r="E44" s="85" t="s">
        <v>42</v>
      </c>
      <c r="F44" s="82">
        <v>4</v>
      </c>
      <c r="G44" s="65"/>
      <c r="H44" s="65"/>
      <c r="I44" s="82" t="str">
        <f t="shared" si="3"/>
        <v>SD*0*.25</v>
      </c>
      <c r="J44" s="65"/>
      <c r="K44" s="65"/>
      <c r="L44" s="65"/>
      <c r="M44" s="65"/>
      <c r="N44" s="81">
        <f t="shared" si="6"/>
        <v>0</v>
      </c>
      <c r="O44" s="81" t="str">
        <f t="shared" si="4"/>
        <v>0</v>
      </c>
      <c r="P44" s="62"/>
      <c r="Q44" s="60" t="str">
        <f t="shared" si="5"/>
        <v xml:space="preserve"> </v>
      </c>
    </row>
    <row r="45" spans="1:17" x14ac:dyDescent="0.2">
      <c r="A45" s="45"/>
      <c r="B45" s="86" t="s">
        <v>38</v>
      </c>
      <c r="C45" s="84">
        <v>10</v>
      </c>
      <c r="D45" s="84">
        <v>0</v>
      </c>
      <c r="E45" s="86" t="s">
        <v>42</v>
      </c>
      <c r="F45" s="84">
        <v>4</v>
      </c>
      <c r="G45" s="66"/>
      <c r="H45" s="66"/>
      <c r="I45" s="84" t="str">
        <f t="shared" si="3"/>
        <v>SD*0*.25</v>
      </c>
      <c r="J45" s="66"/>
      <c r="K45" s="66"/>
      <c r="L45" s="66"/>
      <c r="M45" s="66"/>
      <c r="N45" s="83">
        <f t="shared" si="6"/>
        <v>0</v>
      </c>
      <c r="O45" s="83" t="str">
        <f t="shared" si="4"/>
        <v>0</v>
      </c>
      <c r="P45" s="64"/>
      <c r="Q45" s="60" t="str">
        <f t="shared" si="5"/>
        <v xml:space="preserve"> </v>
      </c>
    </row>
    <row r="46" spans="1:17" x14ac:dyDescent="0.2">
      <c r="A46" s="44"/>
      <c r="B46" s="85" t="s">
        <v>38</v>
      </c>
      <c r="C46" s="82">
        <v>10</v>
      </c>
      <c r="D46" s="82">
        <v>0</v>
      </c>
      <c r="E46" s="85" t="s">
        <v>42</v>
      </c>
      <c r="F46" s="82">
        <v>4</v>
      </c>
      <c r="G46" s="65"/>
      <c r="H46" s="65"/>
      <c r="I46" s="82" t="str">
        <f t="shared" si="3"/>
        <v>SD*0*.25</v>
      </c>
      <c r="J46" s="65"/>
      <c r="K46" s="65"/>
      <c r="L46" s="65"/>
      <c r="M46" s="65"/>
      <c r="N46" s="81">
        <f t="shared" si="6"/>
        <v>0</v>
      </c>
      <c r="O46" s="81" t="str">
        <f t="shared" si="4"/>
        <v>0</v>
      </c>
      <c r="P46" s="62"/>
      <c r="Q46" s="60" t="str">
        <f t="shared" si="5"/>
        <v xml:space="preserve"> </v>
      </c>
    </row>
    <row r="47" spans="1:17" x14ac:dyDescent="0.2">
      <c r="A47" s="45"/>
      <c r="B47" s="86" t="s">
        <v>38</v>
      </c>
      <c r="C47" s="84">
        <v>10</v>
      </c>
      <c r="D47" s="84">
        <v>0</v>
      </c>
      <c r="E47" s="86" t="s">
        <v>42</v>
      </c>
      <c r="F47" s="84">
        <v>4</v>
      </c>
      <c r="G47" s="66"/>
      <c r="H47" s="66"/>
      <c r="I47" s="84" t="str">
        <f t="shared" si="3"/>
        <v>SD*0*.25</v>
      </c>
      <c r="J47" s="66"/>
      <c r="K47" s="66"/>
      <c r="L47" s="66"/>
      <c r="M47" s="66"/>
      <c r="N47" s="83">
        <f t="shared" si="6"/>
        <v>0</v>
      </c>
      <c r="O47" s="83" t="str">
        <f t="shared" si="4"/>
        <v>0</v>
      </c>
      <c r="P47" s="64"/>
      <c r="Q47" s="60" t="str">
        <f t="shared" si="5"/>
        <v xml:space="preserve"> </v>
      </c>
    </row>
    <row r="48" spans="1:17" x14ac:dyDescent="0.2">
      <c r="A48" s="44"/>
      <c r="B48" s="85" t="s">
        <v>38</v>
      </c>
      <c r="C48" s="82">
        <v>10</v>
      </c>
      <c r="D48" s="82">
        <v>0</v>
      </c>
      <c r="E48" s="85" t="s">
        <v>42</v>
      </c>
      <c r="F48" s="82">
        <v>4</v>
      </c>
      <c r="G48" s="65"/>
      <c r="H48" s="65"/>
      <c r="I48" s="82" t="str">
        <f t="shared" si="3"/>
        <v>SD*0*.25</v>
      </c>
      <c r="J48" s="65"/>
      <c r="K48" s="65"/>
      <c r="L48" s="65"/>
      <c r="M48" s="65"/>
      <c r="N48" s="81">
        <f t="shared" si="6"/>
        <v>0</v>
      </c>
      <c r="O48" s="81" t="str">
        <f t="shared" si="4"/>
        <v>0</v>
      </c>
      <c r="P48" s="62"/>
      <c r="Q48" s="60" t="str">
        <f t="shared" si="5"/>
        <v xml:space="preserve"> </v>
      </c>
    </row>
    <row r="49" spans="1:17" x14ac:dyDescent="0.2">
      <c r="A49" s="45"/>
      <c r="B49" s="86" t="s">
        <v>38</v>
      </c>
      <c r="C49" s="84">
        <v>10</v>
      </c>
      <c r="D49" s="84">
        <v>0</v>
      </c>
      <c r="E49" s="86" t="s">
        <v>42</v>
      </c>
      <c r="F49" s="84">
        <v>4</v>
      </c>
      <c r="G49" s="66"/>
      <c r="H49" s="66"/>
      <c r="I49" s="84" t="str">
        <f t="shared" si="3"/>
        <v>SD*0*.25</v>
      </c>
      <c r="J49" s="66"/>
      <c r="K49" s="66"/>
      <c r="L49" s="66"/>
      <c r="M49" s="66"/>
      <c r="N49" s="83">
        <f t="shared" si="6"/>
        <v>0</v>
      </c>
      <c r="O49" s="83" t="str">
        <f t="shared" si="4"/>
        <v>0</v>
      </c>
      <c r="P49" s="64"/>
      <c r="Q49" s="60" t="str">
        <f t="shared" si="5"/>
        <v xml:space="preserve"> </v>
      </c>
    </row>
    <row r="50" spans="1:17" x14ac:dyDescent="0.2">
      <c r="A50" s="44"/>
      <c r="B50" s="85" t="s">
        <v>38</v>
      </c>
      <c r="C50" s="82">
        <v>10</v>
      </c>
      <c r="D50" s="82">
        <v>0</v>
      </c>
      <c r="E50" s="85" t="s">
        <v>42</v>
      </c>
      <c r="F50" s="82">
        <v>4</v>
      </c>
      <c r="G50" s="65"/>
      <c r="H50" s="65"/>
      <c r="I50" s="82" t="str">
        <f t="shared" si="3"/>
        <v>SD*0*.25</v>
      </c>
      <c r="J50" s="65"/>
      <c r="K50" s="65"/>
      <c r="L50" s="65"/>
      <c r="M50" s="65"/>
      <c r="N50" s="81">
        <f t="shared" si="6"/>
        <v>0</v>
      </c>
      <c r="O50" s="81" t="str">
        <f t="shared" si="4"/>
        <v>0</v>
      </c>
      <c r="P50" s="62"/>
      <c r="Q50" s="60" t="str">
        <f t="shared" si="5"/>
        <v xml:space="preserve"> </v>
      </c>
    </row>
    <row r="51" spans="1:17" x14ac:dyDescent="0.2">
      <c r="A51" s="45"/>
      <c r="B51" s="86" t="s">
        <v>38</v>
      </c>
      <c r="C51" s="84">
        <v>10</v>
      </c>
      <c r="D51" s="84">
        <v>0</v>
      </c>
      <c r="E51" s="86" t="s">
        <v>42</v>
      </c>
      <c r="F51" s="84">
        <v>4</v>
      </c>
      <c r="G51" s="66"/>
      <c r="H51" s="66"/>
      <c r="I51" s="84" t="str">
        <f t="shared" si="3"/>
        <v>SD*0*.25</v>
      </c>
      <c r="J51" s="66"/>
      <c r="K51" s="66"/>
      <c r="L51" s="66"/>
      <c r="M51" s="66"/>
      <c r="N51" s="83">
        <f t="shared" si="6"/>
        <v>0</v>
      </c>
      <c r="O51" s="83" t="str">
        <f t="shared" si="4"/>
        <v>0</v>
      </c>
      <c r="P51" s="64"/>
      <c r="Q51" s="60" t="str">
        <f t="shared" si="5"/>
        <v xml:space="preserve"> </v>
      </c>
    </row>
    <row r="52" spans="1:17" x14ac:dyDescent="0.2">
      <c r="A52" s="44"/>
      <c r="B52" s="85" t="s">
        <v>38</v>
      </c>
      <c r="C52" s="82">
        <v>10</v>
      </c>
      <c r="D52" s="82">
        <v>0</v>
      </c>
      <c r="E52" s="85" t="s">
        <v>42</v>
      </c>
      <c r="F52" s="82">
        <v>4</v>
      </c>
      <c r="G52" s="65"/>
      <c r="H52" s="65"/>
      <c r="I52" s="82" t="str">
        <f t="shared" si="3"/>
        <v>SD*0*.25</v>
      </c>
      <c r="J52" s="65"/>
      <c r="K52" s="65"/>
      <c r="L52" s="65"/>
      <c r="M52" s="65"/>
      <c r="N52" s="81">
        <f t="shared" si="6"/>
        <v>0</v>
      </c>
      <c r="O52" s="81" t="str">
        <f t="shared" si="4"/>
        <v>0</v>
      </c>
      <c r="P52" s="62"/>
      <c r="Q52" s="60" t="str">
        <f t="shared" si="5"/>
        <v xml:space="preserve"> </v>
      </c>
    </row>
    <row r="53" spans="1:17" x14ac:dyDescent="0.2">
      <c r="A53" s="45"/>
      <c r="B53" s="86" t="s">
        <v>38</v>
      </c>
      <c r="C53" s="84">
        <v>10</v>
      </c>
      <c r="D53" s="84">
        <v>0</v>
      </c>
      <c r="E53" s="86" t="s">
        <v>42</v>
      </c>
      <c r="F53" s="84">
        <v>4</v>
      </c>
      <c r="G53" s="66"/>
      <c r="H53" s="66"/>
      <c r="I53" s="84" t="str">
        <f t="shared" si="3"/>
        <v>SD*0*.25</v>
      </c>
      <c r="J53" s="66"/>
      <c r="K53" s="66"/>
      <c r="L53" s="66"/>
      <c r="M53" s="66"/>
      <c r="N53" s="83">
        <f t="shared" si="6"/>
        <v>0</v>
      </c>
      <c r="O53" s="83" t="str">
        <f t="shared" si="4"/>
        <v>0</v>
      </c>
      <c r="P53" s="64"/>
      <c r="Q53" s="60" t="str">
        <f t="shared" si="5"/>
        <v xml:space="preserve"> </v>
      </c>
    </row>
    <row r="54" spans="1:17" x14ac:dyDescent="0.2">
      <c r="A54" s="44"/>
      <c r="B54" s="85" t="s">
        <v>38</v>
      </c>
      <c r="C54" s="82">
        <v>10</v>
      </c>
      <c r="D54" s="82">
        <v>0</v>
      </c>
      <c r="E54" s="85" t="s">
        <v>42</v>
      </c>
      <c r="F54" s="82">
        <v>4</v>
      </c>
      <c r="G54" s="65"/>
      <c r="H54" s="65"/>
      <c r="I54" s="82" t="str">
        <f t="shared" si="3"/>
        <v>SD*0*.25</v>
      </c>
      <c r="J54" s="65"/>
      <c r="K54" s="65"/>
      <c r="L54" s="65"/>
      <c r="M54" s="65"/>
      <c r="N54" s="81">
        <f t="shared" si="6"/>
        <v>0</v>
      </c>
      <c r="O54" s="81" t="str">
        <f t="shared" si="4"/>
        <v>0</v>
      </c>
      <c r="P54" s="62"/>
      <c r="Q54" s="60" t="str">
        <f t="shared" si="5"/>
        <v xml:space="preserve"> </v>
      </c>
    </row>
    <row r="55" spans="1:17" x14ac:dyDescent="0.2">
      <c r="A55" s="45"/>
      <c r="B55" s="86" t="s">
        <v>38</v>
      </c>
      <c r="C55" s="84">
        <v>10</v>
      </c>
      <c r="D55" s="84">
        <v>0</v>
      </c>
      <c r="E55" s="86" t="s">
        <v>42</v>
      </c>
      <c r="F55" s="84">
        <v>4</v>
      </c>
      <c r="G55" s="66"/>
      <c r="H55" s="66"/>
      <c r="I55" s="84" t="str">
        <f t="shared" si="3"/>
        <v>SD*0*.25</v>
      </c>
      <c r="J55" s="66"/>
      <c r="K55" s="66"/>
      <c r="L55" s="66"/>
      <c r="M55" s="66"/>
      <c r="N55" s="83">
        <f t="shared" si="6"/>
        <v>0</v>
      </c>
      <c r="O55" s="83" t="str">
        <f t="shared" si="4"/>
        <v>0</v>
      </c>
      <c r="P55" s="64"/>
      <c r="Q55" s="60" t="str">
        <f t="shared" si="5"/>
        <v xml:space="preserve"> </v>
      </c>
    </row>
    <row r="56" spans="1:17" x14ac:dyDescent="0.2">
      <c r="A56" s="44"/>
      <c r="B56" s="85" t="s">
        <v>38</v>
      </c>
      <c r="C56" s="82">
        <v>10</v>
      </c>
      <c r="D56" s="82">
        <v>0</v>
      </c>
      <c r="E56" s="85" t="s">
        <v>42</v>
      </c>
      <c r="F56" s="82">
        <v>4</v>
      </c>
      <c r="G56" s="65"/>
      <c r="H56" s="65"/>
      <c r="I56" s="82" t="str">
        <f t="shared" si="3"/>
        <v>SD*0*.25</v>
      </c>
      <c r="J56" s="65"/>
      <c r="K56" s="65"/>
      <c r="L56" s="65"/>
      <c r="M56" s="65"/>
      <c r="N56" s="81">
        <f t="shared" si="6"/>
        <v>0</v>
      </c>
      <c r="O56" s="81" t="str">
        <f t="shared" si="4"/>
        <v>0</v>
      </c>
      <c r="P56" s="62"/>
      <c r="Q56" s="60" t="str">
        <f t="shared" si="5"/>
        <v xml:space="preserve"> </v>
      </c>
    </row>
    <row r="57" spans="1:17" x14ac:dyDescent="0.2">
      <c r="A57" s="45"/>
      <c r="B57" s="86" t="s">
        <v>38</v>
      </c>
      <c r="C57" s="84">
        <v>10</v>
      </c>
      <c r="D57" s="84">
        <v>0</v>
      </c>
      <c r="E57" s="86" t="s">
        <v>42</v>
      </c>
      <c r="F57" s="84">
        <v>4</v>
      </c>
      <c r="G57" s="66"/>
      <c r="H57" s="66"/>
      <c r="I57" s="84" t="str">
        <f t="shared" si="3"/>
        <v>SD*0*.25</v>
      </c>
      <c r="J57" s="66"/>
      <c r="K57" s="66"/>
      <c r="L57" s="66"/>
      <c r="M57" s="66"/>
      <c r="N57" s="83">
        <f t="shared" si="6"/>
        <v>0</v>
      </c>
      <c r="O57" s="83" t="str">
        <f t="shared" si="4"/>
        <v>0</v>
      </c>
      <c r="P57" s="64"/>
      <c r="Q57" s="60" t="str">
        <f t="shared" si="5"/>
        <v xml:space="preserve"> </v>
      </c>
    </row>
    <row r="58" spans="1:17" x14ac:dyDescent="0.2">
      <c r="A58" s="44"/>
      <c r="B58" s="85" t="s">
        <v>38</v>
      </c>
      <c r="C58" s="82">
        <v>10</v>
      </c>
      <c r="D58" s="82">
        <v>0</v>
      </c>
      <c r="E58" s="85" t="s">
        <v>42</v>
      </c>
      <c r="F58" s="82">
        <v>4</v>
      </c>
      <c r="G58" s="65"/>
      <c r="H58" s="65"/>
      <c r="I58" s="82" t="str">
        <f t="shared" si="3"/>
        <v>SD*0*.25</v>
      </c>
      <c r="J58" s="65"/>
      <c r="K58" s="65"/>
      <c r="L58" s="65"/>
      <c r="M58" s="65"/>
      <c r="N58" s="81">
        <f t="shared" si="6"/>
        <v>0</v>
      </c>
      <c r="O58" s="81" t="str">
        <f t="shared" si="4"/>
        <v>0</v>
      </c>
      <c r="P58" s="62"/>
      <c r="Q58" s="60" t="str">
        <f t="shared" si="5"/>
        <v xml:space="preserve"> </v>
      </c>
    </row>
    <row r="59" spans="1:17" x14ac:dyDescent="0.2">
      <c r="A59" s="45"/>
      <c r="B59" s="86" t="s">
        <v>38</v>
      </c>
      <c r="C59" s="84">
        <v>10</v>
      </c>
      <c r="D59" s="84">
        <v>0</v>
      </c>
      <c r="E59" s="86" t="s">
        <v>42</v>
      </c>
      <c r="F59" s="84">
        <v>4</v>
      </c>
      <c r="G59" s="66"/>
      <c r="H59" s="66"/>
      <c r="I59" s="84" t="str">
        <f t="shared" si="3"/>
        <v>SD*0*.25</v>
      </c>
      <c r="J59" s="66"/>
      <c r="K59" s="66"/>
      <c r="L59" s="66"/>
      <c r="M59" s="66"/>
      <c r="N59" s="83">
        <f t="shared" si="6"/>
        <v>0</v>
      </c>
      <c r="O59" s="83" t="str">
        <f t="shared" si="4"/>
        <v>0</v>
      </c>
      <c r="P59" s="64"/>
      <c r="Q59" s="60" t="str">
        <f t="shared" si="5"/>
        <v xml:space="preserve"> </v>
      </c>
    </row>
    <row r="60" spans="1:17" x14ac:dyDescent="0.2">
      <c r="A60" s="44"/>
      <c r="B60" s="85" t="s">
        <v>38</v>
      </c>
      <c r="C60" s="82">
        <v>10</v>
      </c>
      <c r="D60" s="82">
        <v>0</v>
      </c>
      <c r="E60" s="85" t="s">
        <v>42</v>
      </c>
      <c r="F60" s="82">
        <v>4</v>
      </c>
      <c r="G60" s="65"/>
      <c r="H60" s="65"/>
      <c r="I60" s="82" t="str">
        <f t="shared" si="3"/>
        <v>SD*0*.25</v>
      </c>
      <c r="J60" s="65"/>
      <c r="K60" s="65"/>
      <c r="L60" s="65"/>
      <c r="M60" s="65"/>
      <c r="N60" s="81">
        <f t="shared" si="6"/>
        <v>0</v>
      </c>
      <c r="O60" s="81" t="str">
        <f t="shared" si="4"/>
        <v>0</v>
      </c>
      <c r="P60" s="62"/>
      <c r="Q60" s="60" t="str">
        <f t="shared" si="5"/>
        <v xml:space="preserve"> </v>
      </c>
    </row>
    <row r="61" spans="1:17" x14ac:dyDescent="0.2">
      <c r="A61" s="45"/>
      <c r="B61" s="86" t="s">
        <v>38</v>
      </c>
      <c r="C61" s="84">
        <v>10</v>
      </c>
      <c r="D61" s="84">
        <v>0</v>
      </c>
      <c r="E61" s="86" t="s">
        <v>42</v>
      </c>
      <c r="F61" s="84">
        <v>4</v>
      </c>
      <c r="G61" s="66"/>
      <c r="H61" s="66"/>
      <c r="I61" s="84" t="str">
        <f t="shared" si="3"/>
        <v>SD*0*.25</v>
      </c>
      <c r="J61" s="66"/>
      <c r="K61" s="66"/>
      <c r="L61" s="66"/>
      <c r="M61" s="66"/>
      <c r="N61" s="83">
        <f t="shared" si="6"/>
        <v>0</v>
      </c>
      <c r="O61" s="83" t="str">
        <f t="shared" si="4"/>
        <v>0</v>
      </c>
      <c r="P61" s="64"/>
      <c r="Q61" s="60" t="str">
        <f t="shared" si="5"/>
        <v xml:space="preserve"> </v>
      </c>
    </row>
    <row r="62" spans="1:17" x14ac:dyDescent="0.2">
      <c r="A62" s="44"/>
      <c r="B62" s="85" t="s">
        <v>38</v>
      </c>
      <c r="C62" s="82">
        <v>10</v>
      </c>
      <c r="D62" s="82">
        <v>0</v>
      </c>
      <c r="E62" s="85" t="s">
        <v>42</v>
      </c>
      <c r="F62" s="82">
        <v>4</v>
      </c>
      <c r="G62" s="65"/>
      <c r="H62" s="65"/>
      <c r="I62" s="82" t="str">
        <f t="shared" si="3"/>
        <v>SD*0*.25</v>
      </c>
      <c r="J62" s="65"/>
      <c r="K62" s="65"/>
      <c r="L62" s="65"/>
      <c r="M62" s="65"/>
      <c r="N62" s="81">
        <f t="shared" si="6"/>
        <v>0</v>
      </c>
      <c r="O62" s="81" t="str">
        <f t="shared" si="4"/>
        <v>0</v>
      </c>
      <c r="P62" s="62"/>
      <c r="Q62" s="60" t="str">
        <f t="shared" si="5"/>
        <v xml:space="preserve"> </v>
      </c>
    </row>
    <row r="63" spans="1:17" x14ac:dyDescent="0.2">
      <c r="A63" s="45"/>
      <c r="B63" s="86" t="s">
        <v>38</v>
      </c>
      <c r="C63" s="84">
        <v>10</v>
      </c>
      <c r="D63" s="84">
        <v>0</v>
      </c>
      <c r="E63" s="86" t="s">
        <v>42</v>
      </c>
      <c r="F63" s="84">
        <v>4</v>
      </c>
      <c r="G63" s="66"/>
      <c r="H63" s="66"/>
      <c r="I63" s="84" t="str">
        <f t="shared" si="3"/>
        <v>SD*0*.25</v>
      </c>
      <c r="J63" s="66"/>
      <c r="K63" s="66"/>
      <c r="L63" s="66"/>
      <c r="M63" s="66"/>
      <c r="N63" s="83">
        <f t="shared" si="6"/>
        <v>0</v>
      </c>
      <c r="O63" s="83" t="str">
        <f t="shared" si="4"/>
        <v>0</v>
      </c>
      <c r="P63" s="64"/>
      <c r="Q63" s="60" t="str">
        <f t="shared" si="5"/>
        <v xml:space="preserve"> </v>
      </c>
    </row>
    <row r="64" spans="1:17" x14ac:dyDescent="0.2">
      <c r="A64" s="44"/>
      <c r="B64" s="85" t="s">
        <v>38</v>
      </c>
      <c r="C64" s="82">
        <v>10</v>
      </c>
      <c r="D64" s="82">
        <v>0</v>
      </c>
      <c r="E64" s="85" t="s">
        <v>42</v>
      </c>
      <c r="F64" s="82">
        <v>4</v>
      </c>
      <c r="G64" s="65"/>
      <c r="H64" s="65"/>
      <c r="I64" s="82" t="str">
        <f t="shared" si="3"/>
        <v>SD*0*.25</v>
      </c>
      <c r="J64" s="65"/>
      <c r="K64" s="65"/>
      <c r="L64" s="65"/>
      <c r="M64" s="65"/>
      <c r="N64" s="81">
        <f t="shared" si="6"/>
        <v>0</v>
      </c>
      <c r="O64" s="81" t="str">
        <f t="shared" si="4"/>
        <v>0</v>
      </c>
      <c r="P64" s="62"/>
      <c r="Q64" s="60" t="str">
        <f t="shared" si="5"/>
        <v xml:space="preserve"> </v>
      </c>
    </row>
    <row r="65" spans="1:17" x14ac:dyDescent="0.2">
      <c r="A65" s="45"/>
      <c r="B65" s="86" t="s">
        <v>38</v>
      </c>
      <c r="C65" s="84">
        <v>10</v>
      </c>
      <c r="D65" s="84">
        <v>0</v>
      </c>
      <c r="E65" s="86" t="s">
        <v>42</v>
      </c>
      <c r="F65" s="84">
        <v>4</v>
      </c>
      <c r="G65" s="66"/>
      <c r="H65" s="66"/>
      <c r="I65" s="84" t="str">
        <f t="shared" si="3"/>
        <v>SD*0*.25</v>
      </c>
      <c r="J65" s="66"/>
      <c r="K65" s="66"/>
      <c r="L65" s="66"/>
      <c r="M65" s="66"/>
      <c r="N65" s="83">
        <f t="shared" si="6"/>
        <v>0</v>
      </c>
      <c r="O65" s="83" t="str">
        <f t="shared" si="4"/>
        <v>0</v>
      </c>
      <c r="P65" s="64"/>
      <c r="Q65" s="60" t="str">
        <f t="shared" si="5"/>
        <v xml:space="preserve"> </v>
      </c>
    </row>
    <row r="66" spans="1:17" x14ac:dyDescent="0.2">
      <c r="A66" s="44"/>
      <c r="B66" s="85" t="s">
        <v>38</v>
      </c>
      <c r="C66" s="82">
        <v>10</v>
      </c>
      <c r="D66" s="82">
        <v>0</v>
      </c>
      <c r="E66" s="85" t="s">
        <v>42</v>
      </c>
      <c r="F66" s="82">
        <v>4</v>
      </c>
      <c r="G66" s="65"/>
      <c r="H66" s="65"/>
      <c r="I66" s="82" t="str">
        <f t="shared" si="3"/>
        <v>SD*0*.25</v>
      </c>
      <c r="J66" s="65"/>
      <c r="K66" s="65"/>
      <c r="L66" s="65"/>
      <c r="M66" s="65"/>
      <c r="N66" s="81">
        <f t="shared" ref="N66:N100" si="7">IFERROR(VLOOKUP(A66,numnom,1,0),0)</f>
        <v>0</v>
      </c>
      <c r="O66" s="81" t="str">
        <f t="shared" si="4"/>
        <v>0</v>
      </c>
      <c r="P66" s="62"/>
      <c r="Q66" s="60" t="str">
        <f t="shared" si="5"/>
        <v xml:space="preserve"> </v>
      </c>
    </row>
    <row r="67" spans="1:17" x14ac:dyDescent="0.2">
      <c r="A67" s="45"/>
      <c r="B67" s="86" t="s">
        <v>38</v>
      </c>
      <c r="C67" s="84">
        <v>10</v>
      </c>
      <c r="D67" s="84">
        <v>0</v>
      </c>
      <c r="E67" s="86" t="s">
        <v>42</v>
      </c>
      <c r="F67" s="84">
        <v>4</v>
      </c>
      <c r="G67" s="66"/>
      <c r="H67" s="66"/>
      <c r="I67" s="84" t="str">
        <f t="shared" ref="I67:I100" si="8">CONCATENATE("SD","*",O67,"*",".25")</f>
        <v>SD*0*.25</v>
      </c>
      <c r="J67" s="66"/>
      <c r="K67" s="66"/>
      <c r="L67" s="66"/>
      <c r="M67" s="66"/>
      <c r="N67" s="83">
        <f t="shared" si="7"/>
        <v>0</v>
      </c>
      <c r="O67" s="83" t="str">
        <f t="shared" ref="O67:O100" si="9">IF(P67&lt;10,TEXT(P67,"0"),TEXT(P67,"00"))</f>
        <v>0</v>
      </c>
      <c r="P67" s="64"/>
      <c r="Q67" s="60" t="str">
        <f t="shared" ref="Q67:Q100" si="10">IF(AND(A67=0,P67=0)," ",IF(N67=0,"El Número de Nómina no está dado de Alta",IF(A67=0,"Error en No. de Nómina",IF(P67=0,"Error en número de días",IF(COUNTIF($A$2:$A$100,A67)&gt;1,"El trabajador está duplicado","OK")))))</f>
        <v xml:space="preserve"> </v>
      </c>
    </row>
    <row r="68" spans="1:17" x14ac:dyDescent="0.2">
      <c r="A68" s="44"/>
      <c r="B68" s="85" t="s">
        <v>38</v>
      </c>
      <c r="C68" s="82">
        <v>10</v>
      </c>
      <c r="D68" s="82">
        <v>0</v>
      </c>
      <c r="E68" s="85" t="s">
        <v>42</v>
      </c>
      <c r="F68" s="82">
        <v>4</v>
      </c>
      <c r="G68" s="65"/>
      <c r="H68" s="65"/>
      <c r="I68" s="82" t="str">
        <f t="shared" si="8"/>
        <v>SD*0*.25</v>
      </c>
      <c r="J68" s="65"/>
      <c r="K68" s="65"/>
      <c r="L68" s="65"/>
      <c r="M68" s="65"/>
      <c r="N68" s="81">
        <f t="shared" si="7"/>
        <v>0</v>
      </c>
      <c r="O68" s="81" t="str">
        <f t="shared" si="9"/>
        <v>0</v>
      </c>
      <c r="P68" s="62"/>
      <c r="Q68" s="60" t="str">
        <f t="shared" si="10"/>
        <v xml:space="preserve"> </v>
      </c>
    </row>
    <row r="69" spans="1:17" x14ac:dyDescent="0.2">
      <c r="A69" s="45"/>
      <c r="B69" s="86" t="s">
        <v>38</v>
      </c>
      <c r="C69" s="84">
        <v>10</v>
      </c>
      <c r="D69" s="84">
        <v>0</v>
      </c>
      <c r="E69" s="86" t="s">
        <v>42</v>
      </c>
      <c r="F69" s="84">
        <v>4</v>
      </c>
      <c r="G69" s="66"/>
      <c r="H69" s="66"/>
      <c r="I69" s="84" t="str">
        <f t="shared" si="8"/>
        <v>SD*0*.25</v>
      </c>
      <c r="J69" s="66"/>
      <c r="K69" s="66"/>
      <c r="L69" s="66"/>
      <c r="M69" s="66"/>
      <c r="N69" s="83">
        <f t="shared" si="7"/>
        <v>0</v>
      </c>
      <c r="O69" s="83" t="str">
        <f t="shared" si="9"/>
        <v>0</v>
      </c>
      <c r="P69" s="64"/>
      <c r="Q69" s="60" t="str">
        <f t="shared" si="10"/>
        <v xml:space="preserve"> </v>
      </c>
    </row>
    <row r="70" spans="1:17" x14ac:dyDescent="0.2">
      <c r="A70" s="44"/>
      <c r="B70" s="85" t="s">
        <v>38</v>
      </c>
      <c r="C70" s="82">
        <v>10</v>
      </c>
      <c r="D70" s="82">
        <v>0</v>
      </c>
      <c r="E70" s="85" t="s">
        <v>42</v>
      </c>
      <c r="F70" s="82">
        <v>4</v>
      </c>
      <c r="G70" s="65"/>
      <c r="H70" s="65"/>
      <c r="I70" s="82" t="str">
        <f t="shared" si="8"/>
        <v>SD*0*.25</v>
      </c>
      <c r="J70" s="65"/>
      <c r="K70" s="65"/>
      <c r="L70" s="65"/>
      <c r="M70" s="65"/>
      <c r="N70" s="81">
        <f t="shared" si="7"/>
        <v>0</v>
      </c>
      <c r="O70" s="81" t="str">
        <f t="shared" si="9"/>
        <v>0</v>
      </c>
      <c r="P70" s="62"/>
      <c r="Q70" s="60" t="str">
        <f t="shared" si="10"/>
        <v xml:space="preserve"> </v>
      </c>
    </row>
    <row r="71" spans="1:17" x14ac:dyDescent="0.2">
      <c r="A71" s="45"/>
      <c r="B71" s="86" t="s">
        <v>38</v>
      </c>
      <c r="C71" s="84">
        <v>10</v>
      </c>
      <c r="D71" s="84">
        <v>0</v>
      </c>
      <c r="E71" s="86" t="s">
        <v>42</v>
      </c>
      <c r="F71" s="84">
        <v>4</v>
      </c>
      <c r="G71" s="66"/>
      <c r="H71" s="66"/>
      <c r="I71" s="84" t="str">
        <f t="shared" si="8"/>
        <v>SD*0*.25</v>
      </c>
      <c r="J71" s="66"/>
      <c r="K71" s="66"/>
      <c r="L71" s="66"/>
      <c r="M71" s="66"/>
      <c r="N71" s="83">
        <f t="shared" si="7"/>
        <v>0</v>
      </c>
      <c r="O71" s="83" t="str">
        <f t="shared" si="9"/>
        <v>0</v>
      </c>
      <c r="P71" s="64"/>
      <c r="Q71" s="60" t="str">
        <f t="shared" si="10"/>
        <v xml:space="preserve"> </v>
      </c>
    </row>
    <row r="72" spans="1:17" x14ac:dyDescent="0.2">
      <c r="A72" s="44"/>
      <c r="B72" s="85" t="s">
        <v>38</v>
      </c>
      <c r="C72" s="82">
        <v>10</v>
      </c>
      <c r="D72" s="82">
        <v>0</v>
      </c>
      <c r="E72" s="85" t="s">
        <v>42</v>
      </c>
      <c r="F72" s="82">
        <v>4</v>
      </c>
      <c r="G72" s="65"/>
      <c r="H72" s="65"/>
      <c r="I72" s="82" t="str">
        <f t="shared" si="8"/>
        <v>SD*0*.25</v>
      </c>
      <c r="J72" s="65"/>
      <c r="K72" s="65"/>
      <c r="L72" s="65"/>
      <c r="M72" s="65"/>
      <c r="N72" s="81">
        <f t="shared" si="7"/>
        <v>0</v>
      </c>
      <c r="O72" s="81" t="str">
        <f t="shared" si="9"/>
        <v>0</v>
      </c>
      <c r="P72" s="62"/>
      <c r="Q72" s="60" t="str">
        <f t="shared" si="10"/>
        <v xml:space="preserve"> </v>
      </c>
    </row>
    <row r="73" spans="1:17" x14ac:dyDescent="0.2">
      <c r="A73" s="45"/>
      <c r="B73" s="86" t="s">
        <v>38</v>
      </c>
      <c r="C73" s="84">
        <v>10</v>
      </c>
      <c r="D73" s="84">
        <v>0</v>
      </c>
      <c r="E73" s="86" t="s">
        <v>42</v>
      </c>
      <c r="F73" s="84">
        <v>4</v>
      </c>
      <c r="G73" s="66"/>
      <c r="H73" s="66"/>
      <c r="I73" s="84" t="str">
        <f t="shared" si="8"/>
        <v>SD*0*.25</v>
      </c>
      <c r="J73" s="66"/>
      <c r="K73" s="66"/>
      <c r="L73" s="66"/>
      <c r="M73" s="66"/>
      <c r="N73" s="83">
        <f t="shared" si="7"/>
        <v>0</v>
      </c>
      <c r="O73" s="83" t="str">
        <f t="shared" si="9"/>
        <v>0</v>
      </c>
      <c r="P73" s="64"/>
      <c r="Q73" s="60" t="str">
        <f t="shared" si="10"/>
        <v xml:space="preserve"> </v>
      </c>
    </row>
    <row r="74" spans="1:17" x14ac:dyDescent="0.2">
      <c r="A74" s="44"/>
      <c r="B74" s="85" t="s">
        <v>38</v>
      </c>
      <c r="C74" s="82">
        <v>10</v>
      </c>
      <c r="D74" s="82">
        <v>0</v>
      </c>
      <c r="E74" s="85" t="s">
        <v>42</v>
      </c>
      <c r="F74" s="82">
        <v>4</v>
      </c>
      <c r="G74" s="65"/>
      <c r="H74" s="65"/>
      <c r="I74" s="82" t="str">
        <f t="shared" si="8"/>
        <v>SD*0*.25</v>
      </c>
      <c r="J74" s="65"/>
      <c r="K74" s="65"/>
      <c r="L74" s="65"/>
      <c r="M74" s="65"/>
      <c r="N74" s="81">
        <f t="shared" si="7"/>
        <v>0</v>
      </c>
      <c r="O74" s="81" t="str">
        <f t="shared" si="9"/>
        <v>0</v>
      </c>
      <c r="P74" s="62"/>
      <c r="Q74" s="60" t="str">
        <f t="shared" si="10"/>
        <v xml:space="preserve"> </v>
      </c>
    </row>
    <row r="75" spans="1:17" x14ac:dyDescent="0.2">
      <c r="A75" s="45"/>
      <c r="B75" s="86" t="s">
        <v>38</v>
      </c>
      <c r="C75" s="84">
        <v>10</v>
      </c>
      <c r="D75" s="84">
        <v>0</v>
      </c>
      <c r="E75" s="86" t="s">
        <v>42</v>
      </c>
      <c r="F75" s="84">
        <v>4</v>
      </c>
      <c r="G75" s="66"/>
      <c r="H75" s="66"/>
      <c r="I75" s="84" t="str">
        <f t="shared" si="8"/>
        <v>SD*0*.25</v>
      </c>
      <c r="J75" s="66"/>
      <c r="K75" s="66"/>
      <c r="L75" s="66"/>
      <c r="M75" s="66"/>
      <c r="N75" s="83">
        <f t="shared" si="7"/>
        <v>0</v>
      </c>
      <c r="O75" s="83" t="str">
        <f t="shared" si="9"/>
        <v>0</v>
      </c>
      <c r="P75" s="64"/>
      <c r="Q75" s="60" t="str">
        <f t="shared" si="10"/>
        <v xml:space="preserve"> </v>
      </c>
    </row>
    <row r="76" spans="1:17" x14ac:dyDescent="0.2">
      <c r="A76" s="44"/>
      <c r="B76" s="85" t="s">
        <v>38</v>
      </c>
      <c r="C76" s="82">
        <v>10</v>
      </c>
      <c r="D76" s="82">
        <v>0</v>
      </c>
      <c r="E76" s="85" t="s">
        <v>42</v>
      </c>
      <c r="F76" s="82">
        <v>4</v>
      </c>
      <c r="G76" s="65"/>
      <c r="H76" s="65"/>
      <c r="I76" s="82" t="str">
        <f t="shared" si="8"/>
        <v>SD*0*.25</v>
      </c>
      <c r="J76" s="65"/>
      <c r="K76" s="65"/>
      <c r="L76" s="65"/>
      <c r="M76" s="65"/>
      <c r="N76" s="81">
        <f t="shared" si="7"/>
        <v>0</v>
      </c>
      <c r="O76" s="81" t="str">
        <f t="shared" si="9"/>
        <v>0</v>
      </c>
      <c r="P76" s="62"/>
      <c r="Q76" s="60" t="str">
        <f t="shared" si="10"/>
        <v xml:space="preserve"> </v>
      </c>
    </row>
    <row r="77" spans="1:17" x14ac:dyDescent="0.2">
      <c r="A77" s="45"/>
      <c r="B77" s="86" t="s">
        <v>38</v>
      </c>
      <c r="C77" s="84">
        <v>10</v>
      </c>
      <c r="D77" s="84">
        <v>0</v>
      </c>
      <c r="E77" s="86" t="s">
        <v>42</v>
      </c>
      <c r="F77" s="84">
        <v>4</v>
      </c>
      <c r="G77" s="66"/>
      <c r="H77" s="66"/>
      <c r="I77" s="84" t="str">
        <f t="shared" si="8"/>
        <v>SD*0*.25</v>
      </c>
      <c r="J77" s="66"/>
      <c r="K77" s="66"/>
      <c r="L77" s="66"/>
      <c r="M77" s="66"/>
      <c r="N77" s="83">
        <f t="shared" si="7"/>
        <v>0</v>
      </c>
      <c r="O77" s="83" t="str">
        <f t="shared" si="9"/>
        <v>0</v>
      </c>
      <c r="P77" s="64"/>
      <c r="Q77" s="60" t="str">
        <f t="shared" si="10"/>
        <v xml:space="preserve"> </v>
      </c>
    </row>
    <row r="78" spans="1:17" x14ac:dyDescent="0.2">
      <c r="A78" s="44"/>
      <c r="B78" s="85" t="s">
        <v>38</v>
      </c>
      <c r="C78" s="82">
        <v>10</v>
      </c>
      <c r="D78" s="82">
        <v>0</v>
      </c>
      <c r="E78" s="85" t="s">
        <v>42</v>
      </c>
      <c r="F78" s="82">
        <v>4</v>
      </c>
      <c r="G78" s="65"/>
      <c r="H78" s="65"/>
      <c r="I78" s="82" t="str">
        <f t="shared" si="8"/>
        <v>SD*0*.25</v>
      </c>
      <c r="J78" s="65"/>
      <c r="K78" s="65"/>
      <c r="L78" s="65"/>
      <c r="M78" s="65"/>
      <c r="N78" s="81">
        <f t="shared" si="7"/>
        <v>0</v>
      </c>
      <c r="O78" s="81" t="str">
        <f t="shared" si="9"/>
        <v>0</v>
      </c>
      <c r="P78" s="62"/>
      <c r="Q78" s="60" t="str">
        <f t="shared" si="10"/>
        <v xml:space="preserve"> </v>
      </c>
    </row>
    <row r="79" spans="1:17" x14ac:dyDescent="0.2">
      <c r="A79" s="45"/>
      <c r="B79" s="86" t="s">
        <v>38</v>
      </c>
      <c r="C79" s="84">
        <v>10</v>
      </c>
      <c r="D79" s="84">
        <v>0</v>
      </c>
      <c r="E79" s="86" t="s">
        <v>42</v>
      </c>
      <c r="F79" s="84">
        <v>4</v>
      </c>
      <c r="G79" s="66"/>
      <c r="H79" s="66"/>
      <c r="I79" s="84" t="str">
        <f t="shared" si="8"/>
        <v>SD*0*.25</v>
      </c>
      <c r="J79" s="66"/>
      <c r="K79" s="66"/>
      <c r="L79" s="66"/>
      <c r="M79" s="66"/>
      <c r="N79" s="83">
        <f t="shared" si="7"/>
        <v>0</v>
      </c>
      <c r="O79" s="83" t="str">
        <f t="shared" si="9"/>
        <v>0</v>
      </c>
      <c r="P79" s="64"/>
      <c r="Q79" s="60" t="str">
        <f t="shared" si="10"/>
        <v xml:space="preserve"> </v>
      </c>
    </row>
    <row r="80" spans="1:17" x14ac:dyDescent="0.2">
      <c r="A80" s="44"/>
      <c r="B80" s="85" t="s">
        <v>38</v>
      </c>
      <c r="C80" s="82">
        <v>10</v>
      </c>
      <c r="D80" s="82">
        <v>0</v>
      </c>
      <c r="E80" s="85" t="s">
        <v>42</v>
      </c>
      <c r="F80" s="82">
        <v>4</v>
      </c>
      <c r="G80" s="65"/>
      <c r="H80" s="65"/>
      <c r="I80" s="82" t="str">
        <f t="shared" si="8"/>
        <v>SD*0*.25</v>
      </c>
      <c r="J80" s="65"/>
      <c r="K80" s="65"/>
      <c r="L80" s="65"/>
      <c r="M80" s="65"/>
      <c r="N80" s="81">
        <f t="shared" si="7"/>
        <v>0</v>
      </c>
      <c r="O80" s="81" t="str">
        <f t="shared" si="9"/>
        <v>0</v>
      </c>
      <c r="P80" s="62"/>
      <c r="Q80" s="60" t="str">
        <f t="shared" si="10"/>
        <v xml:space="preserve"> </v>
      </c>
    </row>
    <row r="81" spans="1:17" x14ac:dyDescent="0.2">
      <c r="A81" s="45"/>
      <c r="B81" s="86" t="s">
        <v>38</v>
      </c>
      <c r="C81" s="84">
        <v>10</v>
      </c>
      <c r="D81" s="84">
        <v>0</v>
      </c>
      <c r="E81" s="86" t="s">
        <v>42</v>
      </c>
      <c r="F81" s="84">
        <v>4</v>
      </c>
      <c r="G81" s="66"/>
      <c r="H81" s="66"/>
      <c r="I81" s="84" t="str">
        <f t="shared" si="8"/>
        <v>SD*0*.25</v>
      </c>
      <c r="J81" s="66"/>
      <c r="K81" s="66"/>
      <c r="L81" s="66"/>
      <c r="M81" s="66"/>
      <c r="N81" s="83">
        <f t="shared" si="7"/>
        <v>0</v>
      </c>
      <c r="O81" s="83" t="str">
        <f t="shared" si="9"/>
        <v>0</v>
      </c>
      <c r="P81" s="64"/>
      <c r="Q81" s="60" t="str">
        <f t="shared" si="10"/>
        <v xml:space="preserve"> </v>
      </c>
    </row>
    <row r="82" spans="1:17" x14ac:dyDescent="0.2">
      <c r="A82" s="44"/>
      <c r="B82" s="85" t="s">
        <v>38</v>
      </c>
      <c r="C82" s="82">
        <v>10</v>
      </c>
      <c r="D82" s="82">
        <v>0</v>
      </c>
      <c r="E82" s="85" t="s">
        <v>42</v>
      </c>
      <c r="F82" s="82">
        <v>4</v>
      </c>
      <c r="G82" s="65"/>
      <c r="H82" s="65"/>
      <c r="I82" s="82" t="str">
        <f t="shared" si="8"/>
        <v>SD*0*.25</v>
      </c>
      <c r="J82" s="65"/>
      <c r="K82" s="65"/>
      <c r="L82" s="65"/>
      <c r="M82" s="65"/>
      <c r="N82" s="81">
        <f t="shared" si="7"/>
        <v>0</v>
      </c>
      <c r="O82" s="81" t="str">
        <f t="shared" si="9"/>
        <v>0</v>
      </c>
      <c r="P82" s="62"/>
      <c r="Q82" s="60" t="str">
        <f t="shared" si="10"/>
        <v xml:space="preserve"> </v>
      </c>
    </row>
    <row r="83" spans="1:17" x14ac:dyDescent="0.2">
      <c r="A83" s="45"/>
      <c r="B83" s="86" t="s">
        <v>38</v>
      </c>
      <c r="C83" s="84">
        <v>10</v>
      </c>
      <c r="D83" s="84">
        <v>0</v>
      </c>
      <c r="E83" s="86" t="s">
        <v>42</v>
      </c>
      <c r="F83" s="84">
        <v>4</v>
      </c>
      <c r="G83" s="66"/>
      <c r="H83" s="66"/>
      <c r="I83" s="84" t="str">
        <f t="shared" si="8"/>
        <v>SD*0*.25</v>
      </c>
      <c r="J83" s="66"/>
      <c r="K83" s="66"/>
      <c r="L83" s="66"/>
      <c r="M83" s="66"/>
      <c r="N83" s="83">
        <f t="shared" si="7"/>
        <v>0</v>
      </c>
      <c r="O83" s="83" t="str">
        <f t="shared" si="9"/>
        <v>0</v>
      </c>
      <c r="P83" s="64"/>
      <c r="Q83" s="60" t="str">
        <f t="shared" si="10"/>
        <v xml:space="preserve"> </v>
      </c>
    </row>
    <row r="84" spans="1:17" x14ac:dyDescent="0.2">
      <c r="A84" s="44"/>
      <c r="B84" s="85" t="s">
        <v>38</v>
      </c>
      <c r="C84" s="82">
        <v>10</v>
      </c>
      <c r="D84" s="82">
        <v>0</v>
      </c>
      <c r="E84" s="85" t="s">
        <v>42</v>
      </c>
      <c r="F84" s="82">
        <v>4</v>
      </c>
      <c r="G84" s="65"/>
      <c r="H84" s="65"/>
      <c r="I84" s="82" t="str">
        <f t="shared" si="8"/>
        <v>SD*0*.25</v>
      </c>
      <c r="J84" s="65"/>
      <c r="K84" s="65"/>
      <c r="L84" s="65"/>
      <c r="M84" s="65"/>
      <c r="N84" s="81">
        <f t="shared" si="7"/>
        <v>0</v>
      </c>
      <c r="O84" s="81" t="str">
        <f t="shared" si="9"/>
        <v>0</v>
      </c>
      <c r="P84" s="62"/>
      <c r="Q84" s="60" t="str">
        <f t="shared" si="10"/>
        <v xml:space="preserve"> </v>
      </c>
    </row>
    <row r="85" spans="1:17" x14ac:dyDescent="0.2">
      <c r="A85" s="45"/>
      <c r="B85" s="86" t="s">
        <v>38</v>
      </c>
      <c r="C85" s="84">
        <v>10</v>
      </c>
      <c r="D85" s="84">
        <v>0</v>
      </c>
      <c r="E85" s="86" t="s">
        <v>42</v>
      </c>
      <c r="F85" s="84">
        <v>4</v>
      </c>
      <c r="G85" s="66"/>
      <c r="H85" s="66"/>
      <c r="I85" s="84" t="str">
        <f t="shared" si="8"/>
        <v>SD*0*.25</v>
      </c>
      <c r="J85" s="66"/>
      <c r="K85" s="66"/>
      <c r="L85" s="66"/>
      <c r="M85" s="66"/>
      <c r="N85" s="83">
        <f t="shared" si="7"/>
        <v>0</v>
      </c>
      <c r="O85" s="83" t="str">
        <f t="shared" si="9"/>
        <v>0</v>
      </c>
      <c r="P85" s="64"/>
      <c r="Q85" s="60" t="str">
        <f t="shared" si="10"/>
        <v xml:space="preserve"> </v>
      </c>
    </row>
    <row r="86" spans="1:17" x14ac:dyDescent="0.2">
      <c r="A86" s="44"/>
      <c r="B86" s="85" t="s">
        <v>38</v>
      </c>
      <c r="C86" s="82">
        <v>10</v>
      </c>
      <c r="D86" s="82">
        <v>0</v>
      </c>
      <c r="E86" s="85" t="s">
        <v>42</v>
      </c>
      <c r="F86" s="82">
        <v>4</v>
      </c>
      <c r="G86" s="65"/>
      <c r="H86" s="65"/>
      <c r="I86" s="82" t="str">
        <f t="shared" si="8"/>
        <v>SD*0*.25</v>
      </c>
      <c r="J86" s="65"/>
      <c r="K86" s="65"/>
      <c r="L86" s="65"/>
      <c r="M86" s="65"/>
      <c r="N86" s="81">
        <f t="shared" si="7"/>
        <v>0</v>
      </c>
      <c r="O86" s="81" t="str">
        <f t="shared" si="9"/>
        <v>0</v>
      </c>
      <c r="P86" s="62"/>
      <c r="Q86" s="60" t="str">
        <f t="shared" si="10"/>
        <v xml:space="preserve"> </v>
      </c>
    </row>
    <row r="87" spans="1:17" x14ac:dyDescent="0.2">
      <c r="A87" s="45"/>
      <c r="B87" s="86" t="s">
        <v>38</v>
      </c>
      <c r="C87" s="84">
        <v>10</v>
      </c>
      <c r="D87" s="84">
        <v>0</v>
      </c>
      <c r="E87" s="86" t="s">
        <v>42</v>
      </c>
      <c r="F87" s="84">
        <v>4</v>
      </c>
      <c r="G87" s="66"/>
      <c r="H87" s="66"/>
      <c r="I87" s="84" t="str">
        <f t="shared" si="8"/>
        <v>SD*0*.25</v>
      </c>
      <c r="J87" s="66"/>
      <c r="K87" s="66"/>
      <c r="L87" s="66"/>
      <c r="M87" s="66"/>
      <c r="N87" s="83">
        <f t="shared" si="7"/>
        <v>0</v>
      </c>
      <c r="O87" s="83" t="str">
        <f t="shared" si="9"/>
        <v>0</v>
      </c>
      <c r="P87" s="64"/>
      <c r="Q87" s="60" t="str">
        <f t="shared" si="10"/>
        <v xml:space="preserve"> </v>
      </c>
    </row>
    <row r="88" spans="1:17" x14ac:dyDescent="0.2">
      <c r="A88" s="44"/>
      <c r="B88" s="85" t="s">
        <v>38</v>
      </c>
      <c r="C88" s="82">
        <v>10</v>
      </c>
      <c r="D88" s="82">
        <v>0</v>
      </c>
      <c r="E88" s="85" t="s">
        <v>42</v>
      </c>
      <c r="F88" s="82">
        <v>4</v>
      </c>
      <c r="G88" s="65"/>
      <c r="H88" s="65"/>
      <c r="I88" s="82" t="str">
        <f t="shared" si="8"/>
        <v>SD*0*.25</v>
      </c>
      <c r="J88" s="65"/>
      <c r="K88" s="65"/>
      <c r="L88" s="65"/>
      <c r="M88" s="65"/>
      <c r="N88" s="81">
        <f t="shared" si="7"/>
        <v>0</v>
      </c>
      <c r="O88" s="81" t="str">
        <f t="shared" si="9"/>
        <v>0</v>
      </c>
      <c r="P88" s="62"/>
      <c r="Q88" s="60" t="str">
        <f t="shared" si="10"/>
        <v xml:space="preserve"> </v>
      </c>
    </row>
    <row r="89" spans="1:17" x14ac:dyDescent="0.2">
      <c r="A89" s="45"/>
      <c r="B89" s="86" t="s">
        <v>38</v>
      </c>
      <c r="C89" s="84">
        <v>10</v>
      </c>
      <c r="D89" s="84">
        <v>0</v>
      </c>
      <c r="E89" s="86" t="s">
        <v>42</v>
      </c>
      <c r="F89" s="84">
        <v>4</v>
      </c>
      <c r="G89" s="66"/>
      <c r="H89" s="66"/>
      <c r="I89" s="84" t="str">
        <f t="shared" si="8"/>
        <v>SD*0*.25</v>
      </c>
      <c r="J89" s="66"/>
      <c r="K89" s="66"/>
      <c r="L89" s="66"/>
      <c r="M89" s="66"/>
      <c r="N89" s="83">
        <f t="shared" si="7"/>
        <v>0</v>
      </c>
      <c r="O89" s="83" t="str">
        <f t="shared" si="9"/>
        <v>0</v>
      </c>
      <c r="P89" s="64"/>
      <c r="Q89" s="60" t="str">
        <f t="shared" si="10"/>
        <v xml:space="preserve"> </v>
      </c>
    </row>
    <row r="90" spans="1:17" x14ac:dyDescent="0.2">
      <c r="A90" s="44"/>
      <c r="B90" s="85" t="s">
        <v>38</v>
      </c>
      <c r="C90" s="82">
        <v>10</v>
      </c>
      <c r="D90" s="82">
        <v>0</v>
      </c>
      <c r="E90" s="85" t="s">
        <v>42</v>
      </c>
      <c r="F90" s="82">
        <v>4</v>
      </c>
      <c r="G90" s="65"/>
      <c r="H90" s="65"/>
      <c r="I90" s="82" t="str">
        <f t="shared" si="8"/>
        <v>SD*0*.25</v>
      </c>
      <c r="J90" s="65"/>
      <c r="K90" s="65"/>
      <c r="L90" s="65"/>
      <c r="M90" s="65"/>
      <c r="N90" s="81">
        <f t="shared" si="7"/>
        <v>0</v>
      </c>
      <c r="O90" s="81" t="str">
        <f t="shared" si="9"/>
        <v>0</v>
      </c>
      <c r="P90" s="62"/>
      <c r="Q90" s="60" t="str">
        <f t="shared" si="10"/>
        <v xml:space="preserve"> </v>
      </c>
    </row>
    <row r="91" spans="1:17" x14ac:dyDescent="0.2">
      <c r="A91" s="45"/>
      <c r="B91" s="86" t="s">
        <v>38</v>
      </c>
      <c r="C91" s="84">
        <v>10</v>
      </c>
      <c r="D91" s="84">
        <v>0</v>
      </c>
      <c r="E91" s="86" t="s">
        <v>42</v>
      </c>
      <c r="F91" s="84">
        <v>4</v>
      </c>
      <c r="G91" s="66"/>
      <c r="H91" s="66"/>
      <c r="I91" s="84" t="str">
        <f t="shared" si="8"/>
        <v>SD*0*.25</v>
      </c>
      <c r="J91" s="66"/>
      <c r="K91" s="66"/>
      <c r="L91" s="66"/>
      <c r="M91" s="66"/>
      <c r="N91" s="83">
        <f t="shared" si="7"/>
        <v>0</v>
      </c>
      <c r="O91" s="83" t="str">
        <f t="shared" si="9"/>
        <v>0</v>
      </c>
      <c r="P91" s="64"/>
      <c r="Q91" s="60" t="str">
        <f t="shared" si="10"/>
        <v xml:space="preserve"> </v>
      </c>
    </row>
    <row r="92" spans="1:17" x14ac:dyDescent="0.2">
      <c r="A92" s="44"/>
      <c r="B92" s="85" t="s">
        <v>38</v>
      </c>
      <c r="C92" s="82">
        <v>10</v>
      </c>
      <c r="D92" s="82">
        <v>0</v>
      </c>
      <c r="E92" s="85" t="s">
        <v>42</v>
      </c>
      <c r="F92" s="82">
        <v>4</v>
      </c>
      <c r="G92" s="65"/>
      <c r="H92" s="65"/>
      <c r="I92" s="82" t="str">
        <f t="shared" si="8"/>
        <v>SD*0*.25</v>
      </c>
      <c r="J92" s="65"/>
      <c r="K92" s="65"/>
      <c r="L92" s="65"/>
      <c r="M92" s="65"/>
      <c r="N92" s="81">
        <f t="shared" si="7"/>
        <v>0</v>
      </c>
      <c r="O92" s="81" t="str">
        <f t="shared" si="9"/>
        <v>0</v>
      </c>
      <c r="P92" s="62"/>
      <c r="Q92" s="60" t="str">
        <f t="shared" si="10"/>
        <v xml:space="preserve"> </v>
      </c>
    </row>
    <row r="93" spans="1:17" x14ac:dyDescent="0.2">
      <c r="A93" s="45"/>
      <c r="B93" s="86" t="s">
        <v>38</v>
      </c>
      <c r="C93" s="84">
        <v>10</v>
      </c>
      <c r="D93" s="84">
        <v>0</v>
      </c>
      <c r="E93" s="86" t="s">
        <v>42</v>
      </c>
      <c r="F93" s="84">
        <v>4</v>
      </c>
      <c r="G93" s="66"/>
      <c r="H93" s="66"/>
      <c r="I93" s="84" t="str">
        <f t="shared" si="8"/>
        <v>SD*0*.25</v>
      </c>
      <c r="J93" s="66"/>
      <c r="K93" s="66"/>
      <c r="L93" s="66"/>
      <c r="M93" s="66"/>
      <c r="N93" s="83">
        <f t="shared" si="7"/>
        <v>0</v>
      </c>
      <c r="O93" s="83" t="str">
        <f t="shared" si="9"/>
        <v>0</v>
      </c>
      <c r="P93" s="64"/>
      <c r="Q93" s="60" t="str">
        <f t="shared" si="10"/>
        <v xml:space="preserve"> </v>
      </c>
    </row>
    <row r="94" spans="1:17" x14ac:dyDescent="0.2">
      <c r="A94" s="44"/>
      <c r="B94" s="85" t="s">
        <v>38</v>
      </c>
      <c r="C94" s="82">
        <v>10</v>
      </c>
      <c r="D94" s="82">
        <v>0</v>
      </c>
      <c r="E94" s="85" t="s">
        <v>42</v>
      </c>
      <c r="F94" s="82">
        <v>4</v>
      </c>
      <c r="G94" s="65"/>
      <c r="H94" s="65"/>
      <c r="I94" s="82" t="str">
        <f t="shared" si="8"/>
        <v>SD*0*.25</v>
      </c>
      <c r="J94" s="65"/>
      <c r="K94" s="65"/>
      <c r="L94" s="65"/>
      <c r="M94" s="65"/>
      <c r="N94" s="81">
        <f t="shared" si="7"/>
        <v>0</v>
      </c>
      <c r="O94" s="81" t="str">
        <f t="shared" si="9"/>
        <v>0</v>
      </c>
      <c r="P94" s="62"/>
      <c r="Q94" s="60" t="str">
        <f t="shared" si="10"/>
        <v xml:space="preserve"> </v>
      </c>
    </row>
    <row r="95" spans="1:17" x14ac:dyDescent="0.2">
      <c r="A95" s="45"/>
      <c r="B95" s="86" t="s">
        <v>38</v>
      </c>
      <c r="C95" s="84">
        <v>10</v>
      </c>
      <c r="D95" s="84">
        <v>0</v>
      </c>
      <c r="E95" s="86" t="s">
        <v>42</v>
      </c>
      <c r="F95" s="84">
        <v>4</v>
      </c>
      <c r="G95" s="66"/>
      <c r="H95" s="66"/>
      <c r="I95" s="84" t="str">
        <f t="shared" si="8"/>
        <v>SD*0*.25</v>
      </c>
      <c r="J95" s="66"/>
      <c r="K95" s="66"/>
      <c r="L95" s="66"/>
      <c r="M95" s="66"/>
      <c r="N95" s="83">
        <f t="shared" si="7"/>
        <v>0</v>
      </c>
      <c r="O95" s="83" t="str">
        <f t="shared" si="9"/>
        <v>0</v>
      </c>
      <c r="P95" s="64"/>
      <c r="Q95" s="60" t="str">
        <f t="shared" si="10"/>
        <v xml:space="preserve"> </v>
      </c>
    </row>
    <row r="96" spans="1:17" x14ac:dyDescent="0.2">
      <c r="A96" s="44"/>
      <c r="B96" s="85" t="s">
        <v>38</v>
      </c>
      <c r="C96" s="82">
        <v>10</v>
      </c>
      <c r="D96" s="82">
        <v>0</v>
      </c>
      <c r="E96" s="85" t="s">
        <v>42</v>
      </c>
      <c r="F96" s="82">
        <v>4</v>
      </c>
      <c r="G96" s="65"/>
      <c r="H96" s="65"/>
      <c r="I96" s="82" t="str">
        <f t="shared" si="8"/>
        <v>SD*0*.25</v>
      </c>
      <c r="J96" s="65"/>
      <c r="K96" s="65"/>
      <c r="L96" s="65"/>
      <c r="M96" s="65"/>
      <c r="N96" s="81">
        <f t="shared" si="7"/>
        <v>0</v>
      </c>
      <c r="O96" s="81" t="str">
        <f t="shared" si="9"/>
        <v>0</v>
      </c>
      <c r="P96" s="62"/>
      <c r="Q96" s="60" t="str">
        <f t="shared" si="10"/>
        <v xml:space="preserve"> </v>
      </c>
    </row>
    <row r="97" spans="1:17" x14ac:dyDescent="0.2">
      <c r="A97" s="45"/>
      <c r="B97" s="86" t="s">
        <v>38</v>
      </c>
      <c r="C97" s="84">
        <v>10</v>
      </c>
      <c r="D97" s="84">
        <v>0</v>
      </c>
      <c r="E97" s="86" t="s">
        <v>42</v>
      </c>
      <c r="F97" s="84">
        <v>4</v>
      </c>
      <c r="G97" s="66"/>
      <c r="H97" s="66"/>
      <c r="I97" s="84" t="str">
        <f t="shared" si="8"/>
        <v>SD*0*.25</v>
      </c>
      <c r="J97" s="66"/>
      <c r="K97" s="66"/>
      <c r="L97" s="66"/>
      <c r="M97" s="66"/>
      <c r="N97" s="83">
        <f t="shared" si="7"/>
        <v>0</v>
      </c>
      <c r="O97" s="83" t="str">
        <f t="shared" si="9"/>
        <v>0</v>
      </c>
      <c r="P97" s="64"/>
      <c r="Q97" s="60" t="str">
        <f t="shared" si="10"/>
        <v xml:space="preserve"> </v>
      </c>
    </row>
    <row r="98" spans="1:17" x14ac:dyDescent="0.2">
      <c r="A98" s="44"/>
      <c r="B98" s="85" t="s">
        <v>38</v>
      </c>
      <c r="C98" s="82">
        <v>10</v>
      </c>
      <c r="D98" s="82">
        <v>0</v>
      </c>
      <c r="E98" s="85" t="s">
        <v>42</v>
      </c>
      <c r="F98" s="82">
        <v>4</v>
      </c>
      <c r="G98" s="65"/>
      <c r="H98" s="65"/>
      <c r="I98" s="82" t="str">
        <f t="shared" si="8"/>
        <v>SD*0*.25</v>
      </c>
      <c r="J98" s="65"/>
      <c r="K98" s="65"/>
      <c r="L98" s="65"/>
      <c r="M98" s="65"/>
      <c r="N98" s="81">
        <f t="shared" si="7"/>
        <v>0</v>
      </c>
      <c r="O98" s="81" t="str">
        <f t="shared" si="9"/>
        <v>0</v>
      </c>
      <c r="P98" s="62"/>
      <c r="Q98" s="60" t="str">
        <f t="shared" si="10"/>
        <v xml:space="preserve"> </v>
      </c>
    </row>
    <row r="99" spans="1:17" x14ac:dyDescent="0.2">
      <c r="A99" s="45"/>
      <c r="B99" s="86" t="s">
        <v>38</v>
      </c>
      <c r="C99" s="84">
        <v>10</v>
      </c>
      <c r="D99" s="84">
        <v>0</v>
      </c>
      <c r="E99" s="86" t="s">
        <v>42</v>
      </c>
      <c r="F99" s="84">
        <v>4</v>
      </c>
      <c r="G99" s="66"/>
      <c r="H99" s="66"/>
      <c r="I99" s="84" t="str">
        <f t="shared" si="8"/>
        <v>SD*0*.25</v>
      </c>
      <c r="J99" s="66"/>
      <c r="K99" s="66"/>
      <c r="L99" s="66"/>
      <c r="M99" s="66"/>
      <c r="N99" s="83">
        <f t="shared" si="7"/>
        <v>0</v>
      </c>
      <c r="O99" s="83" t="str">
        <f t="shared" si="9"/>
        <v>0</v>
      </c>
      <c r="P99" s="64"/>
      <c r="Q99" s="60" t="str">
        <f t="shared" si="10"/>
        <v xml:space="preserve"> </v>
      </c>
    </row>
    <row r="100" spans="1:17" x14ac:dyDescent="0.2">
      <c r="A100" s="44"/>
      <c r="B100" s="85" t="s">
        <v>38</v>
      </c>
      <c r="C100" s="82">
        <v>10</v>
      </c>
      <c r="D100" s="82">
        <v>0</v>
      </c>
      <c r="E100" s="85" t="s">
        <v>42</v>
      </c>
      <c r="F100" s="82">
        <v>4</v>
      </c>
      <c r="G100" s="65"/>
      <c r="H100" s="65"/>
      <c r="I100" s="82" t="str">
        <f t="shared" si="8"/>
        <v>SD*0*.25</v>
      </c>
      <c r="J100" s="65"/>
      <c r="K100" s="65"/>
      <c r="L100" s="65"/>
      <c r="M100" s="65"/>
      <c r="N100" s="81">
        <f t="shared" si="7"/>
        <v>0</v>
      </c>
      <c r="O100" s="81" t="str">
        <f t="shared" si="9"/>
        <v>0</v>
      </c>
      <c r="P100" s="62"/>
      <c r="Q100" s="60" t="str">
        <f t="shared" si="10"/>
        <v xml:space="preserve"> </v>
      </c>
    </row>
    <row r="101" spans="1:17" x14ac:dyDescent="0.2">
      <c r="A101" s="12">
        <f>SUM(A1:A100)</f>
        <v>0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>SUM(P1:P100)</f>
        <v>0</v>
      </c>
    </row>
    <row r="102" spans="1:17" x14ac:dyDescent="0.2">
      <c r="A102" s="12">
        <f>COUNT(A2:A100)</f>
        <v>0</v>
      </c>
    </row>
  </sheetData>
  <sheetProtection password="E867" sheet="1" objects="1" scenarios="1" selectLockedCells="1"/>
  <conditionalFormatting sqref="Q2:Q100">
    <cfRule type="containsText" dxfId="28" priority="5" operator="containsText" text="Error en No. de Nómina">
      <formula>NOT(ISERROR(SEARCH("Error en No. de Nómina",Q2)))</formula>
    </cfRule>
    <cfRule type="containsText" dxfId="27" priority="4" operator="containsText" text="Error en número de días">
      <formula>NOT(ISERROR(SEARCH("Error en número de días",Q2)))</formula>
    </cfRule>
    <cfRule type="containsText" dxfId="26" priority="3" operator="containsText" text="OK">
      <formula>NOT(ISERROR(SEARCH("OK",Q2)))</formula>
    </cfRule>
    <cfRule type="containsText" dxfId="25" priority="2" operator="containsText" text="El Número de Nómina no está dado de Alta">
      <formula>NOT(ISERROR(SEARCH("El Número de Nómina no está dado de Alta",Q2)))</formula>
    </cfRule>
    <cfRule type="containsText" dxfId="24" priority="1" operator="containsText" text="El trabajador está duplicado">
      <formula>NOT(ISERROR(SEARCH("El trabajador está duplicado",Q2)))</formula>
    </cfRule>
  </conditionalFormatting>
  <dataValidations count="3">
    <dataValidation type="whole" allowBlank="1" showInputMessage="1" showErrorMessage="1" error="Favor de verificar el número de nómina" sqref="A101:N101">
      <formula1>1</formula1>
      <formula2>100</formula2>
    </dataValidation>
    <dataValidation type="whole" showInputMessage="1" showErrorMessage="1" errorTitle="Días Vacaciones" error="Favor de verificar el número de días de vacaciones" sqref="P2:P100">
      <formula1>1</formula1>
      <formula2>20</formula2>
    </dataValidation>
    <dataValidation type="whole" allowBlank="1" showInputMessage="1" showErrorMessage="1" errorTitle="Número Nómina" error="Favor de verificar el número de nómina" sqref="A2:A100">
      <formula1>1</formula1>
      <formula2>100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workbookViewId="0">
      <selection activeCell="J8" sqref="J8"/>
    </sheetView>
  </sheetViews>
  <sheetFormatPr baseColWidth="10" defaultRowHeight="15.75" x14ac:dyDescent="0.25"/>
  <cols>
    <col min="1" max="1" width="19.28515625" style="10" bestFit="1" customWidth="1"/>
    <col min="2" max="2" width="14.5703125" style="10" hidden="1" customWidth="1"/>
    <col min="3" max="14" width="11.42578125" hidden="1" customWidth="1"/>
    <col min="15" max="15" width="13.140625" customWidth="1"/>
    <col min="16" max="16" width="48.7109375" style="10" customWidth="1"/>
  </cols>
  <sheetData>
    <row r="1" spans="1:16" x14ac:dyDescent="0.25">
      <c r="A1" s="14" t="s">
        <v>55</v>
      </c>
      <c r="B1" s="14" t="s">
        <v>37</v>
      </c>
      <c r="C1" s="14" t="s">
        <v>39</v>
      </c>
      <c r="D1" s="14" t="s">
        <v>40</v>
      </c>
      <c r="E1" s="14" t="s">
        <v>41</v>
      </c>
      <c r="F1" s="14" t="s">
        <v>43</v>
      </c>
      <c r="G1" s="14" t="s">
        <v>44</v>
      </c>
      <c r="H1" s="14" t="s">
        <v>45</v>
      </c>
      <c r="I1" s="14" t="s">
        <v>46</v>
      </c>
      <c r="J1" s="14" t="s">
        <v>47</v>
      </c>
      <c r="K1" s="14" t="s">
        <v>48</v>
      </c>
      <c r="L1" s="14" t="s">
        <v>49</v>
      </c>
      <c r="M1" s="14" t="s">
        <v>50</v>
      </c>
      <c r="N1" s="15"/>
      <c r="O1" s="14" t="s">
        <v>52</v>
      </c>
      <c r="P1" s="10" t="s">
        <v>29</v>
      </c>
    </row>
    <row r="2" spans="1:16" x14ac:dyDescent="0.25">
      <c r="A2" s="44"/>
      <c r="B2" s="85" t="s">
        <v>38</v>
      </c>
      <c r="C2" s="82">
        <v>16</v>
      </c>
      <c r="D2" s="82">
        <v>0</v>
      </c>
      <c r="E2" s="85" t="s">
        <v>42</v>
      </c>
      <c r="F2" s="82">
        <v>4</v>
      </c>
      <c r="G2" s="82"/>
      <c r="H2" s="82"/>
      <c r="I2" s="87">
        <f t="shared" ref="I2" si="0">O2</f>
        <v>0</v>
      </c>
      <c r="J2" s="82"/>
      <c r="K2" s="82"/>
      <c r="L2" s="82"/>
      <c r="M2" s="82"/>
      <c r="N2" s="82">
        <f t="shared" ref="N2:N33" si="1">IFERROR(VLOOKUP(A2,numnom,1,0),0)</f>
        <v>0</v>
      </c>
      <c r="O2" s="67"/>
      <c r="P2" s="60" t="str">
        <f>IF(AND(A2=0,O2=0)," ",IF(N2=0,"El Número de Nómina no está dado de Alta",IF(A2=0,"Error en No. de Nómina",IF(O2=0,"Error en Importe",IF(COUNTIF($A$2:$A$100,A2)&gt;1,"El trabajador está duplicado","OK")))))</f>
        <v xml:space="preserve"> </v>
      </c>
    </row>
    <row r="3" spans="1:16" x14ac:dyDescent="0.25">
      <c r="A3" s="45"/>
      <c r="B3" s="86" t="s">
        <v>38</v>
      </c>
      <c r="C3" s="84">
        <v>16</v>
      </c>
      <c r="D3" s="84">
        <v>0</v>
      </c>
      <c r="E3" s="86" t="s">
        <v>42</v>
      </c>
      <c r="F3" s="84">
        <v>4</v>
      </c>
      <c r="G3" s="84"/>
      <c r="H3" s="84"/>
      <c r="I3" s="88">
        <f t="shared" ref="I3:I66" si="2">O3</f>
        <v>0</v>
      </c>
      <c r="J3" s="84"/>
      <c r="K3" s="84"/>
      <c r="L3" s="84"/>
      <c r="M3" s="84"/>
      <c r="N3" s="82">
        <f t="shared" si="1"/>
        <v>0</v>
      </c>
      <c r="O3" s="68"/>
      <c r="P3" s="60" t="str">
        <f t="shared" ref="P3:P66" si="3">IF(AND(A3=0,O3=0)," ",IF(N3=0,"El Número de Nómina no está dado de Alta",IF(A3=0,"Error en No. de Nómina",IF(O3=0,"Error en Importe",IF(COUNTIF($A$2:$A$100,A3)&gt;1,"El trabajador está duplicado","OK")))))</f>
        <v xml:space="preserve"> </v>
      </c>
    </row>
    <row r="4" spans="1:16" x14ac:dyDescent="0.25">
      <c r="A4" s="44"/>
      <c r="B4" s="85" t="s">
        <v>38</v>
      </c>
      <c r="C4" s="82">
        <v>16</v>
      </c>
      <c r="D4" s="82">
        <v>0</v>
      </c>
      <c r="E4" s="85" t="s">
        <v>42</v>
      </c>
      <c r="F4" s="82">
        <v>4</v>
      </c>
      <c r="G4" s="82"/>
      <c r="H4" s="82"/>
      <c r="I4" s="87">
        <f t="shared" si="2"/>
        <v>0</v>
      </c>
      <c r="J4" s="82"/>
      <c r="K4" s="82"/>
      <c r="L4" s="82"/>
      <c r="M4" s="82"/>
      <c r="N4" s="82">
        <f t="shared" si="1"/>
        <v>0</v>
      </c>
      <c r="O4" s="67"/>
      <c r="P4" s="60" t="str">
        <f t="shared" si="3"/>
        <v xml:space="preserve"> </v>
      </c>
    </row>
    <row r="5" spans="1:16" x14ac:dyDescent="0.25">
      <c r="A5" s="45"/>
      <c r="B5" s="86" t="s">
        <v>38</v>
      </c>
      <c r="C5" s="84">
        <v>16</v>
      </c>
      <c r="D5" s="84">
        <v>0</v>
      </c>
      <c r="E5" s="86" t="s">
        <v>42</v>
      </c>
      <c r="F5" s="84">
        <v>4</v>
      </c>
      <c r="G5" s="84"/>
      <c r="H5" s="84"/>
      <c r="I5" s="88">
        <f t="shared" si="2"/>
        <v>0</v>
      </c>
      <c r="J5" s="84"/>
      <c r="K5" s="84"/>
      <c r="L5" s="84"/>
      <c r="M5" s="84"/>
      <c r="N5" s="82">
        <f t="shared" si="1"/>
        <v>0</v>
      </c>
      <c r="O5" s="68"/>
      <c r="P5" s="60" t="str">
        <f t="shared" si="3"/>
        <v xml:space="preserve"> </v>
      </c>
    </row>
    <row r="6" spans="1:16" x14ac:dyDescent="0.25">
      <c r="A6" s="44"/>
      <c r="B6" s="85" t="s">
        <v>38</v>
      </c>
      <c r="C6" s="82">
        <v>16</v>
      </c>
      <c r="D6" s="82">
        <v>0</v>
      </c>
      <c r="E6" s="85" t="s">
        <v>42</v>
      </c>
      <c r="F6" s="82">
        <v>4</v>
      </c>
      <c r="G6" s="82"/>
      <c r="H6" s="82"/>
      <c r="I6" s="87">
        <f t="shared" si="2"/>
        <v>0</v>
      </c>
      <c r="J6" s="82"/>
      <c r="K6" s="82"/>
      <c r="L6" s="82"/>
      <c r="M6" s="82"/>
      <c r="N6" s="82">
        <f t="shared" si="1"/>
        <v>0</v>
      </c>
      <c r="O6" s="67"/>
      <c r="P6" s="60" t="str">
        <f t="shared" si="3"/>
        <v xml:space="preserve"> </v>
      </c>
    </row>
    <row r="7" spans="1:16" x14ac:dyDescent="0.25">
      <c r="A7" s="45"/>
      <c r="B7" s="86" t="s">
        <v>38</v>
      </c>
      <c r="C7" s="84">
        <v>16</v>
      </c>
      <c r="D7" s="84">
        <v>0</v>
      </c>
      <c r="E7" s="86" t="s">
        <v>42</v>
      </c>
      <c r="F7" s="84">
        <v>4</v>
      </c>
      <c r="G7" s="84"/>
      <c r="H7" s="84"/>
      <c r="I7" s="88">
        <f t="shared" si="2"/>
        <v>0</v>
      </c>
      <c r="J7" s="84"/>
      <c r="K7" s="84"/>
      <c r="L7" s="84"/>
      <c r="M7" s="84"/>
      <c r="N7" s="82">
        <f t="shared" si="1"/>
        <v>0</v>
      </c>
      <c r="O7" s="68"/>
      <c r="P7" s="60" t="str">
        <f t="shared" si="3"/>
        <v xml:space="preserve"> </v>
      </c>
    </row>
    <row r="8" spans="1:16" x14ac:dyDescent="0.25">
      <c r="A8" s="44"/>
      <c r="B8" s="85" t="s">
        <v>38</v>
      </c>
      <c r="C8" s="82">
        <v>16</v>
      </c>
      <c r="D8" s="82">
        <v>0</v>
      </c>
      <c r="E8" s="85" t="s">
        <v>42</v>
      </c>
      <c r="F8" s="82">
        <v>4</v>
      </c>
      <c r="G8" s="82"/>
      <c r="H8" s="82"/>
      <c r="I8" s="87">
        <f t="shared" si="2"/>
        <v>0</v>
      </c>
      <c r="J8" s="82"/>
      <c r="K8" s="82"/>
      <c r="L8" s="82"/>
      <c r="M8" s="82"/>
      <c r="N8" s="82">
        <f t="shared" si="1"/>
        <v>0</v>
      </c>
      <c r="O8" s="67"/>
      <c r="P8" s="60" t="str">
        <f t="shared" si="3"/>
        <v xml:space="preserve"> </v>
      </c>
    </row>
    <row r="9" spans="1:16" x14ac:dyDescent="0.25">
      <c r="A9" s="45"/>
      <c r="B9" s="86" t="s">
        <v>38</v>
      </c>
      <c r="C9" s="84">
        <v>16</v>
      </c>
      <c r="D9" s="84">
        <v>0</v>
      </c>
      <c r="E9" s="86" t="s">
        <v>42</v>
      </c>
      <c r="F9" s="84">
        <v>4</v>
      </c>
      <c r="G9" s="84"/>
      <c r="H9" s="84"/>
      <c r="I9" s="88">
        <f t="shared" si="2"/>
        <v>0</v>
      </c>
      <c r="J9" s="84"/>
      <c r="K9" s="84"/>
      <c r="L9" s="84"/>
      <c r="M9" s="84"/>
      <c r="N9" s="82">
        <f t="shared" si="1"/>
        <v>0</v>
      </c>
      <c r="O9" s="68"/>
      <c r="P9" s="60" t="str">
        <f t="shared" si="3"/>
        <v xml:space="preserve"> </v>
      </c>
    </row>
    <row r="10" spans="1:16" x14ac:dyDescent="0.25">
      <c r="A10" s="44"/>
      <c r="B10" s="85" t="s">
        <v>38</v>
      </c>
      <c r="C10" s="82">
        <v>16</v>
      </c>
      <c r="D10" s="82">
        <v>0</v>
      </c>
      <c r="E10" s="85" t="s">
        <v>42</v>
      </c>
      <c r="F10" s="82">
        <v>4</v>
      </c>
      <c r="G10" s="82"/>
      <c r="H10" s="82"/>
      <c r="I10" s="87">
        <f t="shared" si="2"/>
        <v>0</v>
      </c>
      <c r="J10" s="82"/>
      <c r="K10" s="82"/>
      <c r="L10" s="82"/>
      <c r="M10" s="82"/>
      <c r="N10" s="82">
        <f t="shared" si="1"/>
        <v>0</v>
      </c>
      <c r="O10" s="67"/>
      <c r="P10" s="60" t="str">
        <f t="shared" si="3"/>
        <v xml:space="preserve"> </v>
      </c>
    </row>
    <row r="11" spans="1:16" x14ac:dyDescent="0.25">
      <c r="A11" s="45"/>
      <c r="B11" s="86" t="s">
        <v>38</v>
      </c>
      <c r="C11" s="84">
        <v>16</v>
      </c>
      <c r="D11" s="84">
        <v>0</v>
      </c>
      <c r="E11" s="86" t="s">
        <v>42</v>
      </c>
      <c r="F11" s="84">
        <v>4</v>
      </c>
      <c r="G11" s="84"/>
      <c r="H11" s="84"/>
      <c r="I11" s="88">
        <f t="shared" si="2"/>
        <v>0</v>
      </c>
      <c r="J11" s="84"/>
      <c r="K11" s="84"/>
      <c r="L11" s="84"/>
      <c r="M11" s="84"/>
      <c r="N11" s="82">
        <f t="shared" si="1"/>
        <v>0</v>
      </c>
      <c r="O11" s="68"/>
      <c r="P11" s="60" t="str">
        <f t="shared" si="3"/>
        <v xml:space="preserve"> </v>
      </c>
    </row>
    <row r="12" spans="1:16" x14ac:dyDescent="0.25">
      <c r="A12" s="44"/>
      <c r="B12" s="85" t="s">
        <v>38</v>
      </c>
      <c r="C12" s="82">
        <v>16</v>
      </c>
      <c r="D12" s="82">
        <v>0</v>
      </c>
      <c r="E12" s="85" t="s">
        <v>42</v>
      </c>
      <c r="F12" s="82">
        <v>4</v>
      </c>
      <c r="G12" s="82"/>
      <c r="H12" s="82"/>
      <c r="I12" s="87">
        <f t="shared" si="2"/>
        <v>0</v>
      </c>
      <c r="J12" s="82"/>
      <c r="K12" s="82"/>
      <c r="L12" s="82"/>
      <c r="M12" s="82"/>
      <c r="N12" s="82">
        <f t="shared" si="1"/>
        <v>0</v>
      </c>
      <c r="O12" s="67"/>
      <c r="P12" s="60" t="str">
        <f t="shared" si="3"/>
        <v xml:space="preserve"> </v>
      </c>
    </row>
    <row r="13" spans="1:16" x14ac:dyDescent="0.25">
      <c r="A13" s="45"/>
      <c r="B13" s="86" t="s">
        <v>38</v>
      </c>
      <c r="C13" s="84">
        <v>16</v>
      </c>
      <c r="D13" s="84">
        <v>0</v>
      </c>
      <c r="E13" s="86" t="s">
        <v>42</v>
      </c>
      <c r="F13" s="84">
        <v>4</v>
      </c>
      <c r="G13" s="84"/>
      <c r="H13" s="84"/>
      <c r="I13" s="88">
        <f t="shared" si="2"/>
        <v>0</v>
      </c>
      <c r="J13" s="84"/>
      <c r="K13" s="84"/>
      <c r="L13" s="84"/>
      <c r="M13" s="84"/>
      <c r="N13" s="82">
        <f t="shared" si="1"/>
        <v>0</v>
      </c>
      <c r="O13" s="68"/>
      <c r="P13" s="60" t="str">
        <f t="shared" si="3"/>
        <v xml:space="preserve"> </v>
      </c>
    </row>
    <row r="14" spans="1:16" x14ac:dyDescent="0.25">
      <c r="A14" s="44"/>
      <c r="B14" s="85" t="s">
        <v>38</v>
      </c>
      <c r="C14" s="82">
        <v>16</v>
      </c>
      <c r="D14" s="82">
        <v>0</v>
      </c>
      <c r="E14" s="85" t="s">
        <v>42</v>
      </c>
      <c r="F14" s="82">
        <v>4</v>
      </c>
      <c r="G14" s="82"/>
      <c r="H14" s="82"/>
      <c r="I14" s="87">
        <f t="shared" si="2"/>
        <v>0</v>
      </c>
      <c r="J14" s="82"/>
      <c r="K14" s="82"/>
      <c r="L14" s="82"/>
      <c r="M14" s="82"/>
      <c r="N14" s="82">
        <f t="shared" si="1"/>
        <v>0</v>
      </c>
      <c r="O14" s="67"/>
      <c r="P14" s="60" t="str">
        <f t="shared" si="3"/>
        <v xml:space="preserve"> </v>
      </c>
    </row>
    <row r="15" spans="1:16" x14ac:dyDescent="0.25">
      <c r="A15" s="45"/>
      <c r="B15" s="86" t="s">
        <v>38</v>
      </c>
      <c r="C15" s="84">
        <v>16</v>
      </c>
      <c r="D15" s="84">
        <v>0</v>
      </c>
      <c r="E15" s="86" t="s">
        <v>42</v>
      </c>
      <c r="F15" s="84">
        <v>4</v>
      </c>
      <c r="G15" s="84"/>
      <c r="H15" s="84"/>
      <c r="I15" s="88">
        <f t="shared" si="2"/>
        <v>0</v>
      </c>
      <c r="J15" s="84"/>
      <c r="K15" s="84"/>
      <c r="L15" s="84"/>
      <c r="M15" s="84"/>
      <c r="N15" s="82">
        <f t="shared" si="1"/>
        <v>0</v>
      </c>
      <c r="O15" s="68"/>
      <c r="P15" s="60" t="str">
        <f t="shared" si="3"/>
        <v xml:space="preserve"> </v>
      </c>
    </row>
    <row r="16" spans="1:16" x14ac:dyDescent="0.25">
      <c r="A16" s="44"/>
      <c r="B16" s="85" t="s">
        <v>38</v>
      </c>
      <c r="C16" s="82">
        <v>16</v>
      </c>
      <c r="D16" s="82">
        <v>0</v>
      </c>
      <c r="E16" s="85" t="s">
        <v>42</v>
      </c>
      <c r="F16" s="82">
        <v>4</v>
      </c>
      <c r="G16" s="82"/>
      <c r="H16" s="82"/>
      <c r="I16" s="87">
        <f t="shared" si="2"/>
        <v>0</v>
      </c>
      <c r="J16" s="82"/>
      <c r="K16" s="82"/>
      <c r="L16" s="82"/>
      <c r="M16" s="82"/>
      <c r="N16" s="82">
        <f t="shared" si="1"/>
        <v>0</v>
      </c>
      <c r="O16" s="67"/>
      <c r="P16" s="60" t="str">
        <f t="shared" si="3"/>
        <v xml:space="preserve"> </v>
      </c>
    </row>
    <row r="17" spans="1:16" x14ac:dyDescent="0.25">
      <c r="A17" s="45"/>
      <c r="B17" s="86" t="s">
        <v>38</v>
      </c>
      <c r="C17" s="84">
        <v>16</v>
      </c>
      <c r="D17" s="84">
        <v>0</v>
      </c>
      <c r="E17" s="86" t="s">
        <v>42</v>
      </c>
      <c r="F17" s="84">
        <v>4</v>
      </c>
      <c r="G17" s="84"/>
      <c r="H17" s="84"/>
      <c r="I17" s="88">
        <f t="shared" si="2"/>
        <v>0</v>
      </c>
      <c r="J17" s="84"/>
      <c r="K17" s="84"/>
      <c r="L17" s="84"/>
      <c r="M17" s="84"/>
      <c r="N17" s="82">
        <f t="shared" si="1"/>
        <v>0</v>
      </c>
      <c r="O17" s="68"/>
      <c r="P17" s="60" t="str">
        <f t="shared" si="3"/>
        <v xml:space="preserve"> </v>
      </c>
    </row>
    <row r="18" spans="1:16" x14ac:dyDescent="0.25">
      <c r="A18" s="44"/>
      <c r="B18" s="85" t="s">
        <v>38</v>
      </c>
      <c r="C18" s="82">
        <v>16</v>
      </c>
      <c r="D18" s="82">
        <v>0</v>
      </c>
      <c r="E18" s="85" t="s">
        <v>42</v>
      </c>
      <c r="F18" s="82">
        <v>4</v>
      </c>
      <c r="G18" s="82"/>
      <c r="H18" s="82"/>
      <c r="I18" s="87">
        <f t="shared" si="2"/>
        <v>0</v>
      </c>
      <c r="J18" s="82"/>
      <c r="K18" s="82"/>
      <c r="L18" s="82"/>
      <c r="M18" s="82"/>
      <c r="N18" s="82">
        <f t="shared" si="1"/>
        <v>0</v>
      </c>
      <c r="O18" s="67"/>
      <c r="P18" s="60" t="str">
        <f t="shared" si="3"/>
        <v xml:space="preserve"> </v>
      </c>
    </row>
    <row r="19" spans="1:16" x14ac:dyDescent="0.25">
      <c r="A19" s="45"/>
      <c r="B19" s="86" t="s">
        <v>38</v>
      </c>
      <c r="C19" s="84">
        <v>16</v>
      </c>
      <c r="D19" s="84">
        <v>0</v>
      </c>
      <c r="E19" s="86" t="s">
        <v>42</v>
      </c>
      <c r="F19" s="84">
        <v>4</v>
      </c>
      <c r="G19" s="84"/>
      <c r="H19" s="84"/>
      <c r="I19" s="88">
        <f t="shared" si="2"/>
        <v>0</v>
      </c>
      <c r="J19" s="84"/>
      <c r="K19" s="84"/>
      <c r="L19" s="84"/>
      <c r="M19" s="84"/>
      <c r="N19" s="82">
        <f t="shared" si="1"/>
        <v>0</v>
      </c>
      <c r="O19" s="68"/>
      <c r="P19" s="60" t="str">
        <f t="shared" si="3"/>
        <v xml:space="preserve"> </v>
      </c>
    </row>
    <row r="20" spans="1:16" x14ac:dyDescent="0.25">
      <c r="A20" s="44"/>
      <c r="B20" s="85" t="s">
        <v>38</v>
      </c>
      <c r="C20" s="82">
        <v>16</v>
      </c>
      <c r="D20" s="82">
        <v>0</v>
      </c>
      <c r="E20" s="85" t="s">
        <v>42</v>
      </c>
      <c r="F20" s="82">
        <v>4</v>
      </c>
      <c r="G20" s="82"/>
      <c r="H20" s="82"/>
      <c r="I20" s="87">
        <f t="shared" si="2"/>
        <v>0</v>
      </c>
      <c r="J20" s="82"/>
      <c r="K20" s="82"/>
      <c r="L20" s="82"/>
      <c r="M20" s="82"/>
      <c r="N20" s="82">
        <f t="shared" si="1"/>
        <v>0</v>
      </c>
      <c r="O20" s="67"/>
      <c r="P20" s="60" t="str">
        <f t="shared" si="3"/>
        <v xml:space="preserve"> </v>
      </c>
    </row>
    <row r="21" spans="1:16" x14ac:dyDescent="0.25">
      <c r="A21" s="45"/>
      <c r="B21" s="86" t="s">
        <v>38</v>
      </c>
      <c r="C21" s="84">
        <v>16</v>
      </c>
      <c r="D21" s="84">
        <v>0</v>
      </c>
      <c r="E21" s="86" t="s">
        <v>42</v>
      </c>
      <c r="F21" s="84">
        <v>4</v>
      </c>
      <c r="G21" s="84"/>
      <c r="H21" s="84"/>
      <c r="I21" s="88">
        <f t="shared" si="2"/>
        <v>0</v>
      </c>
      <c r="J21" s="84"/>
      <c r="K21" s="84"/>
      <c r="L21" s="84"/>
      <c r="M21" s="84"/>
      <c r="N21" s="82">
        <f t="shared" si="1"/>
        <v>0</v>
      </c>
      <c r="O21" s="68"/>
      <c r="P21" s="60" t="str">
        <f t="shared" si="3"/>
        <v xml:space="preserve"> </v>
      </c>
    </row>
    <row r="22" spans="1:16" x14ac:dyDescent="0.25">
      <c r="A22" s="44"/>
      <c r="B22" s="85" t="s">
        <v>38</v>
      </c>
      <c r="C22" s="82">
        <v>16</v>
      </c>
      <c r="D22" s="82">
        <v>0</v>
      </c>
      <c r="E22" s="85" t="s">
        <v>42</v>
      </c>
      <c r="F22" s="82">
        <v>4</v>
      </c>
      <c r="G22" s="82"/>
      <c r="H22" s="82"/>
      <c r="I22" s="87">
        <f t="shared" si="2"/>
        <v>0</v>
      </c>
      <c r="J22" s="82"/>
      <c r="K22" s="82"/>
      <c r="L22" s="82"/>
      <c r="M22" s="82"/>
      <c r="N22" s="82">
        <f t="shared" si="1"/>
        <v>0</v>
      </c>
      <c r="O22" s="67"/>
      <c r="P22" s="60" t="str">
        <f t="shared" si="3"/>
        <v xml:space="preserve"> </v>
      </c>
    </row>
    <row r="23" spans="1:16" x14ac:dyDescent="0.25">
      <c r="A23" s="45"/>
      <c r="B23" s="86" t="s">
        <v>38</v>
      </c>
      <c r="C23" s="84">
        <v>16</v>
      </c>
      <c r="D23" s="84">
        <v>0</v>
      </c>
      <c r="E23" s="86" t="s">
        <v>42</v>
      </c>
      <c r="F23" s="84">
        <v>4</v>
      </c>
      <c r="G23" s="84"/>
      <c r="H23" s="84"/>
      <c r="I23" s="88">
        <f t="shared" si="2"/>
        <v>0</v>
      </c>
      <c r="J23" s="84"/>
      <c r="K23" s="84"/>
      <c r="L23" s="84"/>
      <c r="M23" s="84"/>
      <c r="N23" s="82">
        <f t="shared" si="1"/>
        <v>0</v>
      </c>
      <c r="O23" s="68"/>
      <c r="P23" s="60" t="str">
        <f t="shared" si="3"/>
        <v xml:space="preserve"> </v>
      </c>
    </row>
    <row r="24" spans="1:16" x14ac:dyDescent="0.25">
      <c r="A24" s="44"/>
      <c r="B24" s="85" t="s">
        <v>38</v>
      </c>
      <c r="C24" s="82">
        <v>16</v>
      </c>
      <c r="D24" s="82">
        <v>0</v>
      </c>
      <c r="E24" s="85" t="s">
        <v>42</v>
      </c>
      <c r="F24" s="82">
        <v>4</v>
      </c>
      <c r="G24" s="82"/>
      <c r="H24" s="82"/>
      <c r="I24" s="87">
        <f t="shared" si="2"/>
        <v>0</v>
      </c>
      <c r="J24" s="82"/>
      <c r="K24" s="82"/>
      <c r="L24" s="82"/>
      <c r="M24" s="82"/>
      <c r="N24" s="82">
        <f t="shared" si="1"/>
        <v>0</v>
      </c>
      <c r="O24" s="67"/>
      <c r="P24" s="60" t="str">
        <f t="shared" si="3"/>
        <v xml:space="preserve"> </v>
      </c>
    </row>
    <row r="25" spans="1:16" x14ac:dyDescent="0.25">
      <c r="A25" s="45"/>
      <c r="B25" s="86" t="s">
        <v>38</v>
      </c>
      <c r="C25" s="84">
        <v>16</v>
      </c>
      <c r="D25" s="84">
        <v>0</v>
      </c>
      <c r="E25" s="86" t="s">
        <v>42</v>
      </c>
      <c r="F25" s="84">
        <v>4</v>
      </c>
      <c r="G25" s="84"/>
      <c r="H25" s="84"/>
      <c r="I25" s="88">
        <f t="shared" si="2"/>
        <v>0</v>
      </c>
      <c r="J25" s="84"/>
      <c r="K25" s="84"/>
      <c r="L25" s="84"/>
      <c r="M25" s="84"/>
      <c r="N25" s="82">
        <f t="shared" si="1"/>
        <v>0</v>
      </c>
      <c r="O25" s="68"/>
      <c r="P25" s="60" t="str">
        <f t="shared" si="3"/>
        <v xml:space="preserve"> </v>
      </c>
    </row>
    <row r="26" spans="1:16" x14ac:dyDescent="0.25">
      <c r="A26" s="44"/>
      <c r="B26" s="85" t="s">
        <v>38</v>
      </c>
      <c r="C26" s="82">
        <v>16</v>
      </c>
      <c r="D26" s="82">
        <v>0</v>
      </c>
      <c r="E26" s="85" t="s">
        <v>42</v>
      </c>
      <c r="F26" s="82">
        <v>4</v>
      </c>
      <c r="G26" s="82"/>
      <c r="H26" s="82"/>
      <c r="I26" s="87">
        <f t="shared" si="2"/>
        <v>0</v>
      </c>
      <c r="J26" s="82"/>
      <c r="K26" s="82"/>
      <c r="L26" s="82"/>
      <c r="M26" s="82"/>
      <c r="N26" s="82">
        <f t="shared" si="1"/>
        <v>0</v>
      </c>
      <c r="O26" s="67"/>
      <c r="P26" s="60" t="str">
        <f t="shared" si="3"/>
        <v xml:space="preserve"> </v>
      </c>
    </row>
    <row r="27" spans="1:16" x14ac:dyDescent="0.25">
      <c r="A27" s="45"/>
      <c r="B27" s="86" t="s">
        <v>38</v>
      </c>
      <c r="C27" s="84">
        <v>16</v>
      </c>
      <c r="D27" s="84">
        <v>0</v>
      </c>
      <c r="E27" s="86" t="s">
        <v>42</v>
      </c>
      <c r="F27" s="84">
        <v>4</v>
      </c>
      <c r="G27" s="84"/>
      <c r="H27" s="84"/>
      <c r="I27" s="88">
        <f t="shared" si="2"/>
        <v>0</v>
      </c>
      <c r="J27" s="84"/>
      <c r="K27" s="84"/>
      <c r="L27" s="84"/>
      <c r="M27" s="84"/>
      <c r="N27" s="82">
        <f t="shared" si="1"/>
        <v>0</v>
      </c>
      <c r="O27" s="68"/>
      <c r="P27" s="60" t="str">
        <f t="shared" si="3"/>
        <v xml:space="preserve"> </v>
      </c>
    </row>
    <row r="28" spans="1:16" x14ac:dyDescent="0.25">
      <c r="A28" s="44"/>
      <c r="B28" s="85" t="s">
        <v>38</v>
      </c>
      <c r="C28" s="82">
        <v>16</v>
      </c>
      <c r="D28" s="82">
        <v>0</v>
      </c>
      <c r="E28" s="85" t="s">
        <v>42</v>
      </c>
      <c r="F28" s="82">
        <v>4</v>
      </c>
      <c r="G28" s="82"/>
      <c r="H28" s="82"/>
      <c r="I28" s="87">
        <f t="shared" si="2"/>
        <v>0</v>
      </c>
      <c r="J28" s="82"/>
      <c r="K28" s="82"/>
      <c r="L28" s="82"/>
      <c r="M28" s="82"/>
      <c r="N28" s="82">
        <f t="shared" si="1"/>
        <v>0</v>
      </c>
      <c r="O28" s="67"/>
      <c r="P28" s="60" t="str">
        <f t="shared" si="3"/>
        <v xml:space="preserve"> </v>
      </c>
    </row>
    <row r="29" spans="1:16" x14ac:dyDescent="0.25">
      <c r="A29" s="45"/>
      <c r="B29" s="86" t="s">
        <v>38</v>
      </c>
      <c r="C29" s="84">
        <v>16</v>
      </c>
      <c r="D29" s="84">
        <v>0</v>
      </c>
      <c r="E29" s="86" t="s">
        <v>42</v>
      </c>
      <c r="F29" s="84">
        <v>4</v>
      </c>
      <c r="G29" s="84"/>
      <c r="H29" s="84"/>
      <c r="I29" s="88">
        <f t="shared" si="2"/>
        <v>0</v>
      </c>
      <c r="J29" s="84"/>
      <c r="K29" s="84"/>
      <c r="L29" s="84"/>
      <c r="M29" s="84"/>
      <c r="N29" s="82">
        <f t="shared" si="1"/>
        <v>0</v>
      </c>
      <c r="O29" s="68"/>
      <c r="P29" s="60" t="str">
        <f t="shared" si="3"/>
        <v xml:space="preserve"> </v>
      </c>
    </row>
    <row r="30" spans="1:16" x14ac:dyDescent="0.25">
      <c r="A30" s="44"/>
      <c r="B30" s="85" t="s">
        <v>38</v>
      </c>
      <c r="C30" s="82">
        <v>16</v>
      </c>
      <c r="D30" s="82">
        <v>0</v>
      </c>
      <c r="E30" s="85" t="s">
        <v>42</v>
      </c>
      <c r="F30" s="82">
        <v>4</v>
      </c>
      <c r="G30" s="82"/>
      <c r="H30" s="82"/>
      <c r="I30" s="87">
        <f t="shared" si="2"/>
        <v>0</v>
      </c>
      <c r="J30" s="82"/>
      <c r="K30" s="82"/>
      <c r="L30" s="82"/>
      <c r="M30" s="82"/>
      <c r="N30" s="82">
        <f t="shared" si="1"/>
        <v>0</v>
      </c>
      <c r="O30" s="67"/>
      <c r="P30" s="60" t="str">
        <f t="shared" si="3"/>
        <v xml:space="preserve"> </v>
      </c>
    </row>
    <row r="31" spans="1:16" x14ac:dyDescent="0.25">
      <c r="A31" s="45"/>
      <c r="B31" s="86" t="s">
        <v>38</v>
      </c>
      <c r="C31" s="84">
        <v>16</v>
      </c>
      <c r="D31" s="84">
        <v>0</v>
      </c>
      <c r="E31" s="86" t="s">
        <v>42</v>
      </c>
      <c r="F31" s="84">
        <v>4</v>
      </c>
      <c r="G31" s="84"/>
      <c r="H31" s="84"/>
      <c r="I31" s="88">
        <f t="shared" si="2"/>
        <v>0</v>
      </c>
      <c r="J31" s="84"/>
      <c r="K31" s="84"/>
      <c r="L31" s="84"/>
      <c r="M31" s="84"/>
      <c r="N31" s="82">
        <f t="shared" si="1"/>
        <v>0</v>
      </c>
      <c r="O31" s="68"/>
      <c r="P31" s="60" t="str">
        <f t="shared" si="3"/>
        <v xml:space="preserve"> </v>
      </c>
    </row>
    <row r="32" spans="1:16" x14ac:dyDescent="0.25">
      <c r="A32" s="44"/>
      <c r="B32" s="85" t="s">
        <v>38</v>
      </c>
      <c r="C32" s="82">
        <v>16</v>
      </c>
      <c r="D32" s="82">
        <v>0</v>
      </c>
      <c r="E32" s="85" t="s">
        <v>42</v>
      </c>
      <c r="F32" s="82">
        <v>4</v>
      </c>
      <c r="G32" s="82"/>
      <c r="H32" s="82"/>
      <c r="I32" s="87">
        <f t="shared" si="2"/>
        <v>0</v>
      </c>
      <c r="J32" s="82"/>
      <c r="K32" s="82"/>
      <c r="L32" s="82"/>
      <c r="M32" s="82"/>
      <c r="N32" s="82">
        <f t="shared" si="1"/>
        <v>0</v>
      </c>
      <c r="O32" s="67"/>
      <c r="P32" s="60" t="str">
        <f t="shared" si="3"/>
        <v xml:space="preserve"> </v>
      </c>
    </row>
    <row r="33" spans="1:16" x14ac:dyDescent="0.25">
      <c r="A33" s="45"/>
      <c r="B33" s="86" t="s">
        <v>38</v>
      </c>
      <c r="C33" s="84">
        <v>16</v>
      </c>
      <c r="D33" s="84">
        <v>0</v>
      </c>
      <c r="E33" s="86" t="s">
        <v>42</v>
      </c>
      <c r="F33" s="84">
        <v>4</v>
      </c>
      <c r="G33" s="84"/>
      <c r="H33" s="84"/>
      <c r="I33" s="88">
        <f t="shared" si="2"/>
        <v>0</v>
      </c>
      <c r="J33" s="84"/>
      <c r="K33" s="84"/>
      <c r="L33" s="84"/>
      <c r="M33" s="84"/>
      <c r="N33" s="82">
        <f t="shared" si="1"/>
        <v>0</v>
      </c>
      <c r="O33" s="68"/>
      <c r="P33" s="60" t="str">
        <f t="shared" si="3"/>
        <v xml:space="preserve"> </v>
      </c>
    </row>
    <row r="34" spans="1:16" x14ac:dyDescent="0.25">
      <c r="A34" s="44"/>
      <c r="B34" s="85" t="s">
        <v>38</v>
      </c>
      <c r="C34" s="82">
        <v>16</v>
      </c>
      <c r="D34" s="82">
        <v>0</v>
      </c>
      <c r="E34" s="85" t="s">
        <v>42</v>
      </c>
      <c r="F34" s="82">
        <v>4</v>
      </c>
      <c r="G34" s="82"/>
      <c r="H34" s="82"/>
      <c r="I34" s="87">
        <f t="shared" si="2"/>
        <v>0</v>
      </c>
      <c r="J34" s="82"/>
      <c r="K34" s="82"/>
      <c r="L34" s="82"/>
      <c r="M34" s="82"/>
      <c r="N34" s="82">
        <f t="shared" ref="N34:N65" si="4">IFERROR(VLOOKUP(A34,numnom,1,0),0)</f>
        <v>0</v>
      </c>
      <c r="O34" s="67"/>
      <c r="P34" s="60" t="str">
        <f t="shared" si="3"/>
        <v xml:space="preserve"> </v>
      </c>
    </row>
    <row r="35" spans="1:16" x14ac:dyDescent="0.25">
      <c r="A35" s="45"/>
      <c r="B35" s="86" t="s">
        <v>38</v>
      </c>
      <c r="C35" s="84">
        <v>16</v>
      </c>
      <c r="D35" s="84">
        <v>0</v>
      </c>
      <c r="E35" s="86" t="s">
        <v>42</v>
      </c>
      <c r="F35" s="84">
        <v>4</v>
      </c>
      <c r="G35" s="84"/>
      <c r="H35" s="84"/>
      <c r="I35" s="88">
        <f t="shared" si="2"/>
        <v>0</v>
      </c>
      <c r="J35" s="84"/>
      <c r="K35" s="84"/>
      <c r="L35" s="84"/>
      <c r="M35" s="84"/>
      <c r="N35" s="82">
        <f t="shared" si="4"/>
        <v>0</v>
      </c>
      <c r="O35" s="68"/>
      <c r="P35" s="60" t="str">
        <f t="shared" si="3"/>
        <v xml:space="preserve"> </v>
      </c>
    </row>
    <row r="36" spans="1:16" x14ac:dyDescent="0.25">
      <c r="A36" s="44"/>
      <c r="B36" s="85" t="s">
        <v>38</v>
      </c>
      <c r="C36" s="82">
        <v>16</v>
      </c>
      <c r="D36" s="82">
        <v>0</v>
      </c>
      <c r="E36" s="85" t="s">
        <v>42</v>
      </c>
      <c r="F36" s="82">
        <v>4</v>
      </c>
      <c r="G36" s="82"/>
      <c r="H36" s="82"/>
      <c r="I36" s="87">
        <f t="shared" si="2"/>
        <v>0</v>
      </c>
      <c r="J36" s="82"/>
      <c r="K36" s="82"/>
      <c r="L36" s="82"/>
      <c r="M36" s="82"/>
      <c r="N36" s="82">
        <f t="shared" si="4"/>
        <v>0</v>
      </c>
      <c r="O36" s="67"/>
      <c r="P36" s="60" t="str">
        <f t="shared" si="3"/>
        <v xml:space="preserve"> </v>
      </c>
    </row>
    <row r="37" spans="1:16" x14ac:dyDescent="0.25">
      <c r="A37" s="45"/>
      <c r="B37" s="86" t="s">
        <v>38</v>
      </c>
      <c r="C37" s="84">
        <v>16</v>
      </c>
      <c r="D37" s="84">
        <v>0</v>
      </c>
      <c r="E37" s="86" t="s">
        <v>42</v>
      </c>
      <c r="F37" s="84">
        <v>4</v>
      </c>
      <c r="G37" s="84"/>
      <c r="H37" s="84"/>
      <c r="I37" s="88">
        <f t="shared" si="2"/>
        <v>0</v>
      </c>
      <c r="J37" s="84"/>
      <c r="K37" s="84"/>
      <c r="L37" s="84"/>
      <c r="M37" s="84"/>
      <c r="N37" s="82">
        <f t="shared" si="4"/>
        <v>0</v>
      </c>
      <c r="O37" s="68"/>
      <c r="P37" s="60" t="str">
        <f t="shared" si="3"/>
        <v xml:space="preserve"> </v>
      </c>
    </row>
    <row r="38" spans="1:16" x14ac:dyDescent="0.25">
      <c r="A38" s="44"/>
      <c r="B38" s="85" t="s">
        <v>38</v>
      </c>
      <c r="C38" s="82">
        <v>16</v>
      </c>
      <c r="D38" s="82">
        <v>0</v>
      </c>
      <c r="E38" s="85" t="s">
        <v>42</v>
      </c>
      <c r="F38" s="82">
        <v>4</v>
      </c>
      <c r="G38" s="82"/>
      <c r="H38" s="82"/>
      <c r="I38" s="87">
        <f t="shared" si="2"/>
        <v>0</v>
      </c>
      <c r="J38" s="82"/>
      <c r="K38" s="82"/>
      <c r="L38" s="82"/>
      <c r="M38" s="82"/>
      <c r="N38" s="82">
        <f t="shared" si="4"/>
        <v>0</v>
      </c>
      <c r="O38" s="67"/>
      <c r="P38" s="60" t="str">
        <f t="shared" si="3"/>
        <v xml:space="preserve"> </v>
      </c>
    </row>
    <row r="39" spans="1:16" x14ac:dyDescent="0.25">
      <c r="A39" s="45"/>
      <c r="B39" s="86" t="s">
        <v>38</v>
      </c>
      <c r="C39" s="84">
        <v>16</v>
      </c>
      <c r="D39" s="84">
        <v>0</v>
      </c>
      <c r="E39" s="86" t="s">
        <v>42</v>
      </c>
      <c r="F39" s="84">
        <v>4</v>
      </c>
      <c r="G39" s="84"/>
      <c r="H39" s="84"/>
      <c r="I39" s="88">
        <f t="shared" si="2"/>
        <v>0</v>
      </c>
      <c r="J39" s="84"/>
      <c r="K39" s="84"/>
      <c r="L39" s="84"/>
      <c r="M39" s="84"/>
      <c r="N39" s="82">
        <f t="shared" si="4"/>
        <v>0</v>
      </c>
      <c r="O39" s="68"/>
      <c r="P39" s="60" t="str">
        <f t="shared" si="3"/>
        <v xml:space="preserve"> </v>
      </c>
    </row>
    <row r="40" spans="1:16" x14ac:dyDescent="0.25">
      <c r="A40" s="44"/>
      <c r="B40" s="85" t="s">
        <v>38</v>
      </c>
      <c r="C40" s="82">
        <v>16</v>
      </c>
      <c r="D40" s="82">
        <v>0</v>
      </c>
      <c r="E40" s="85" t="s">
        <v>42</v>
      </c>
      <c r="F40" s="82">
        <v>4</v>
      </c>
      <c r="G40" s="82"/>
      <c r="H40" s="82"/>
      <c r="I40" s="87">
        <f t="shared" si="2"/>
        <v>0</v>
      </c>
      <c r="J40" s="82"/>
      <c r="K40" s="82"/>
      <c r="L40" s="82"/>
      <c r="M40" s="82"/>
      <c r="N40" s="82">
        <f t="shared" si="4"/>
        <v>0</v>
      </c>
      <c r="O40" s="67"/>
      <c r="P40" s="60" t="str">
        <f t="shared" si="3"/>
        <v xml:space="preserve"> </v>
      </c>
    </row>
    <row r="41" spans="1:16" x14ac:dyDescent="0.25">
      <c r="A41" s="45"/>
      <c r="B41" s="86" t="s">
        <v>38</v>
      </c>
      <c r="C41" s="84">
        <v>16</v>
      </c>
      <c r="D41" s="84">
        <v>0</v>
      </c>
      <c r="E41" s="86" t="s">
        <v>42</v>
      </c>
      <c r="F41" s="84">
        <v>4</v>
      </c>
      <c r="G41" s="84"/>
      <c r="H41" s="84"/>
      <c r="I41" s="88">
        <f t="shared" si="2"/>
        <v>0</v>
      </c>
      <c r="J41" s="84"/>
      <c r="K41" s="84"/>
      <c r="L41" s="84"/>
      <c r="M41" s="84"/>
      <c r="N41" s="82">
        <f t="shared" si="4"/>
        <v>0</v>
      </c>
      <c r="O41" s="68"/>
      <c r="P41" s="60" t="str">
        <f t="shared" si="3"/>
        <v xml:space="preserve"> </v>
      </c>
    </row>
    <row r="42" spans="1:16" x14ac:dyDescent="0.25">
      <c r="A42" s="44"/>
      <c r="B42" s="85" t="s">
        <v>38</v>
      </c>
      <c r="C42" s="82">
        <v>16</v>
      </c>
      <c r="D42" s="82">
        <v>0</v>
      </c>
      <c r="E42" s="85" t="s">
        <v>42</v>
      </c>
      <c r="F42" s="82">
        <v>4</v>
      </c>
      <c r="G42" s="82"/>
      <c r="H42" s="82"/>
      <c r="I42" s="87">
        <f t="shared" si="2"/>
        <v>0</v>
      </c>
      <c r="J42" s="82"/>
      <c r="K42" s="82"/>
      <c r="L42" s="82"/>
      <c r="M42" s="82"/>
      <c r="N42" s="82">
        <f t="shared" si="4"/>
        <v>0</v>
      </c>
      <c r="O42" s="67"/>
      <c r="P42" s="60" t="str">
        <f t="shared" si="3"/>
        <v xml:space="preserve"> </v>
      </c>
    </row>
    <row r="43" spans="1:16" x14ac:dyDescent="0.25">
      <c r="A43" s="45"/>
      <c r="B43" s="86" t="s">
        <v>38</v>
      </c>
      <c r="C43" s="84">
        <v>16</v>
      </c>
      <c r="D43" s="84">
        <v>0</v>
      </c>
      <c r="E43" s="86" t="s">
        <v>42</v>
      </c>
      <c r="F43" s="84">
        <v>4</v>
      </c>
      <c r="G43" s="84"/>
      <c r="H43" s="84"/>
      <c r="I43" s="88">
        <f t="shared" si="2"/>
        <v>0</v>
      </c>
      <c r="J43" s="84"/>
      <c r="K43" s="84"/>
      <c r="L43" s="84"/>
      <c r="M43" s="84"/>
      <c r="N43" s="82">
        <f t="shared" si="4"/>
        <v>0</v>
      </c>
      <c r="O43" s="68"/>
      <c r="P43" s="60" t="str">
        <f t="shared" si="3"/>
        <v xml:space="preserve"> </v>
      </c>
    </row>
    <row r="44" spans="1:16" x14ac:dyDescent="0.25">
      <c r="A44" s="44"/>
      <c r="B44" s="85" t="s">
        <v>38</v>
      </c>
      <c r="C44" s="82">
        <v>16</v>
      </c>
      <c r="D44" s="82">
        <v>0</v>
      </c>
      <c r="E44" s="85" t="s">
        <v>42</v>
      </c>
      <c r="F44" s="82">
        <v>4</v>
      </c>
      <c r="G44" s="82"/>
      <c r="H44" s="82"/>
      <c r="I44" s="87">
        <f t="shared" si="2"/>
        <v>0</v>
      </c>
      <c r="J44" s="82"/>
      <c r="K44" s="82"/>
      <c r="L44" s="82"/>
      <c r="M44" s="82"/>
      <c r="N44" s="82">
        <f t="shared" si="4"/>
        <v>0</v>
      </c>
      <c r="O44" s="67"/>
      <c r="P44" s="60" t="str">
        <f t="shared" si="3"/>
        <v xml:space="preserve"> </v>
      </c>
    </row>
    <row r="45" spans="1:16" x14ac:dyDescent="0.25">
      <c r="A45" s="45"/>
      <c r="B45" s="86" t="s">
        <v>38</v>
      </c>
      <c r="C45" s="84">
        <v>16</v>
      </c>
      <c r="D45" s="84">
        <v>0</v>
      </c>
      <c r="E45" s="86" t="s">
        <v>42</v>
      </c>
      <c r="F45" s="84">
        <v>4</v>
      </c>
      <c r="G45" s="84"/>
      <c r="H45" s="84"/>
      <c r="I45" s="88">
        <f t="shared" si="2"/>
        <v>0</v>
      </c>
      <c r="J45" s="84"/>
      <c r="K45" s="84"/>
      <c r="L45" s="84"/>
      <c r="M45" s="84"/>
      <c r="N45" s="82">
        <f t="shared" si="4"/>
        <v>0</v>
      </c>
      <c r="O45" s="68"/>
      <c r="P45" s="60" t="str">
        <f t="shared" si="3"/>
        <v xml:space="preserve"> </v>
      </c>
    </row>
    <row r="46" spans="1:16" x14ac:dyDescent="0.25">
      <c r="A46" s="44"/>
      <c r="B46" s="85" t="s">
        <v>38</v>
      </c>
      <c r="C46" s="82">
        <v>16</v>
      </c>
      <c r="D46" s="82">
        <v>0</v>
      </c>
      <c r="E46" s="85" t="s">
        <v>42</v>
      </c>
      <c r="F46" s="82">
        <v>4</v>
      </c>
      <c r="G46" s="82"/>
      <c r="H46" s="82"/>
      <c r="I46" s="87">
        <f t="shared" si="2"/>
        <v>0</v>
      </c>
      <c r="J46" s="82"/>
      <c r="K46" s="82"/>
      <c r="L46" s="82"/>
      <c r="M46" s="82"/>
      <c r="N46" s="82">
        <f t="shared" si="4"/>
        <v>0</v>
      </c>
      <c r="O46" s="67"/>
      <c r="P46" s="60" t="str">
        <f t="shared" si="3"/>
        <v xml:space="preserve"> </v>
      </c>
    </row>
    <row r="47" spans="1:16" x14ac:dyDescent="0.25">
      <c r="A47" s="45"/>
      <c r="B47" s="86" t="s">
        <v>38</v>
      </c>
      <c r="C47" s="84">
        <v>16</v>
      </c>
      <c r="D47" s="84">
        <v>0</v>
      </c>
      <c r="E47" s="86" t="s">
        <v>42</v>
      </c>
      <c r="F47" s="84">
        <v>4</v>
      </c>
      <c r="G47" s="84"/>
      <c r="H47" s="84"/>
      <c r="I47" s="88">
        <f t="shared" si="2"/>
        <v>0</v>
      </c>
      <c r="J47" s="84"/>
      <c r="K47" s="84"/>
      <c r="L47" s="84"/>
      <c r="M47" s="84"/>
      <c r="N47" s="82">
        <f t="shared" si="4"/>
        <v>0</v>
      </c>
      <c r="O47" s="68"/>
      <c r="P47" s="60" t="str">
        <f t="shared" si="3"/>
        <v xml:space="preserve"> </v>
      </c>
    </row>
    <row r="48" spans="1:16" x14ac:dyDescent="0.25">
      <c r="A48" s="44"/>
      <c r="B48" s="85" t="s">
        <v>38</v>
      </c>
      <c r="C48" s="82">
        <v>16</v>
      </c>
      <c r="D48" s="82">
        <v>0</v>
      </c>
      <c r="E48" s="85" t="s">
        <v>42</v>
      </c>
      <c r="F48" s="82">
        <v>4</v>
      </c>
      <c r="G48" s="82"/>
      <c r="H48" s="82"/>
      <c r="I48" s="87">
        <f t="shared" si="2"/>
        <v>0</v>
      </c>
      <c r="J48" s="82"/>
      <c r="K48" s="82"/>
      <c r="L48" s="82"/>
      <c r="M48" s="82"/>
      <c r="N48" s="82">
        <f t="shared" si="4"/>
        <v>0</v>
      </c>
      <c r="O48" s="67"/>
      <c r="P48" s="60" t="str">
        <f t="shared" si="3"/>
        <v xml:space="preserve"> </v>
      </c>
    </row>
    <row r="49" spans="1:16" x14ac:dyDescent="0.25">
      <c r="A49" s="45"/>
      <c r="B49" s="86" t="s">
        <v>38</v>
      </c>
      <c r="C49" s="84">
        <v>16</v>
      </c>
      <c r="D49" s="84">
        <v>0</v>
      </c>
      <c r="E49" s="86" t="s">
        <v>42</v>
      </c>
      <c r="F49" s="84">
        <v>4</v>
      </c>
      <c r="G49" s="84"/>
      <c r="H49" s="84"/>
      <c r="I49" s="88">
        <f t="shared" si="2"/>
        <v>0</v>
      </c>
      <c r="J49" s="84"/>
      <c r="K49" s="84"/>
      <c r="L49" s="84"/>
      <c r="M49" s="84"/>
      <c r="N49" s="82">
        <f t="shared" si="4"/>
        <v>0</v>
      </c>
      <c r="O49" s="68"/>
      <c r="P49" s="60" t="str">
        <f t="shared" si="3"/>
        <v xml:space="preserve"> </v>
      </c>
    </row>
    <row r="50" spans="1:16" x14ac:dyDescent="0.25">
      <c r="A50" s="44"/>
      <c r="B50" s="85" t="s">
        <v>38</v>
      </c>
      <c r="C50" s="82">
        <v>16</v>
      </c>
      <c r="D50" s="82">
        <v>0</v>
      </c>
      <c r="E50" s="85" t="s">
        <v>42</v>
      </c>
      <c r="F50" s="82">
        <v>4</v>
      </c>
      <c r="G50" s="82"/>
      <c r="H50" s="82"/>
      <c r="I50" s="87">
        <f t="shared" si="2"/>
        <v>0</v>
      </c>
      <c r="J50" s="82"/>
      <c r="K50" s="82"/>
      <c r="L50" s="82"/>
      <c r="M50" s="82"/>
      <c r="N50" s="82">
        <f t="shared" si="4"/>
        <v>0</v>
      </c>
      <c r="O50" s="67"/>
      <c r="P50" s="60" t="str">
        <f t="shared" si="3"/>
        <v xml:space="preserve"> </v>
      </c>
    </row>
    <row r="51" spans="1:16" x14ac:dyDescent="0.25">
      <c r="A51" s="45"/>
      <c r="B51" s="86" t="s">
        <v>38</v>
      </c>
      <c r="C51" s="84">
        <v>16</v>
      </c>
      <c r="D51" s="84">
        <v>0</v>
      </c>
      <c r="E51" s="86" t="s">
        <v>42</v>
      </c>
      <c r="F51" s="84">
        <v>4</v>
      </c>
      <c r="G51" s="84"/>
      <c r="H51" s="84"/>
      <c r="I51" s="88">
        <f t="shared" si="2"/>
        <v>0</v>
      </c>
      <c r="J51" s="84"/>
      <c r="K51" s="84"/>
      <c r="L51" s="84"/>
      <c r="M51" s="84"/>
      <c r="N51" s="82">
        <f t="shared" si="4"/>
        <v>0</v>
      </c>
      <c r="O51" s="68"/>
      <c r="P51" s="60" t="str">
        <f t="shared" si="3"/>
        <v xml:space="preserve"> </v>
      </c>
    </row>
    <row r="52" spans="1:16" x14ac:dyDescent="0.25">
      <c r="A52" s="44"/>
      <c r="B52" s="85" t="s">
        <v>38</v>
      </c>
      <c r="C52" s="82">
        <v>16</v>
      </c>
      <c r="D52" s="82">
        <v>0</v>
      </c>
      <c r="E52" s="85" t="s">
        <v>42</v>
      </c>
      <c r="F52" s="82">
        <v>4</v>
      </c>
      <c r="G52" s="82"/>
      <c r="H52" s="82"/>
      <c r="I52" s="87">
        <f t="shared" si="2"/>
        <v>0</v>
      </c>
      <c r="J52" s="82"/>
      <c r="K52" s="82"/>
      <c r="L52" s="82"/>
      <c r="M52" s="82"/>
      <c r="N52" s="82">
        <f t="shared" si="4"/>
        <v>0</v>
      </c>
      <c r="O52" s="67"/>
      <c r="P52" s="60" t="str">
        <f t="shared" si="3"/>
        <v xml:space="preserve"> </v>
      </c>
    </row>
    <row r="53" spans="1:16" x14ac:dyDescent="0.25">
      <c r="A53" s="45"/>
      <c r="B53" s="86" t="s">
        <v>38</v>
      </c>
      <c r="C53" s="84">
        <v>16</v>
      </c>
      <c r="D53" s="84">
        <v>0</v>
      </c>
      <c r="E53" s="86" t="s">
        <v>42</v>
      </c>
      <c r="F53" s="84">
        <v>4</v>
      </c>
      <c r="G53" s="84"/>
      <c r="H53" s="84"/>
      <c r="I53" s="88">
        <f t="shared" si="2"/>
        <v>0</v>
      </c>
      <c r="J53" s="84"/>
      <c r="K53" s="84"/>
      <c r="L53" s="84"/>
      <c r="M53" s="84"/>
      <c r="N53" s="82">
        <f t="shared" si="4"/>
        <v>0</v>
      </c>
      <c r="O53" s="68"/>
      <c r="P53" s="60" t="str">
        <f t="shared" si="3"/>
        <v xml:space="preserve"> </v>
      </c>
    </row>
    <row r="54" spans="1:16" x14ac:dyDescent="0.25">
      <c r="A54" s="44"/>
      <c r="B54" s="85" t="s">
        <v>38</v>
      </c>
      <c r="C54" s="82">
        <v>16</v>
      </c>
      <c r="D54" s="82">
        <v>0</v>
      </c>
      <c r="E54" s="85" t="s">
        <v>42</v>
      </c>
      <c r="F54" s="82">
        <v>4</v>
      </c>
      <c r="G54" s="82"/>
      <c r="H54" s="82"/>
      <c r="I54" s="87">
        <f t="shared" si="2"/>
        <v>0</v>
      </c>
      <c r="J54" s="82"/>
      <c r="K54" s="82"/>
      <c r="L54" s="82"/>
      <c r="M54" s="82"/>
      <c r="N54" s="82">
        <f t="shared" si="4"/>
        <v>0</v>
      </c>
      <c r="O54" s="67"/>
      <c r="P54" s="60" t="str">
        <f t="shared" si="3"/>
        <v xml:space="preserve"> </v>
      </c>
    </row>
    <row r="55" spans="1:16" x14ac:dyDescent="0.25">
      <c r="A55" s="45"/>
      <c r="B55" s="86" t="s">
        <v>38</v>
      </c>
      <c r="C55" s="84">
        <v>16</v>
      </c>
      <c r="D55" s="84">
        <v>0</v>
      </c>
      <c r="E55" s="86" t="s">
        <v>42</v>
      </c>
      <c r="F55" s="84">
        <v>4</v>
      </c>
      <c r="G55" s="84"/>
      <c r="H55" s="84"/>
      <c r="I55" s="88">
        <f t="shared" si="2"/>
        <v>0</v>
      </c>
      <c r="J55" s="84"/>
      <c r="K55" s="84"/>
      <c r="L55" s="84"/>
      <c r="M55" s="84"/>
      <c r="N55" s="82">
        <f t="shared" si="4"/>
        <v>0</v>
      </c>
      <c r="O55" s="68"/>
      <c r="P55" s="60" t="str">
        <f t="shared" si="3"/>
        <v xml:space="preserve"> </v>
      </c>
    </row>
    <row r="56" spans="1:16" x14ac:dyDescent="0.25">
      <c r="A56" s="44"/>
      <c r="B56" s="85" t="s">
        <v>38</v>
      </c>
      <c r="C56" s="82">
        <v>16</v>
      </c>
      <c r="D56" s="82">
        <v>0</v>
      </c>
      <c r="E56" s="85" t="s">
        <v>42</v>
      </c>
      <c r="F56" s="82">
        <v>4</v>
      </c>
      <c r="G56" s="82"/>
      <c r="H56" s="82"/>
      <c r="I56" s="87">
        <f t="shared" si="2"/>
        <v>0</v>
      </c>
      <c r="J56" s="82"/>
      <c r="K56" s="82"/>
      <c r="L56" s="82"/>
      <c r="M56" s="82"/>
      <c r="N56" s="82">
        <f t="shared" si="4"/>
        <v>0</v>
      </c>
      <c r="O56" s="67"/>
      <c r="P56" s="60" t="str">
        <f t="shared" si="3"/>
        <v xml:space="preserve"> </v>
      </c>
    </row>
    <row r="57" spans="1:16" x14ac:dyDescent="0.25">
      <c r="A57" s="45"/>
      <c r="B57" s="86" t="s">
        <v>38</v>
      </c>
      <c r="C57" s="84">
        <v>16</v>
      </c>
      <c r="D57" s="84">
        <v>0</v>
      </c>
      <c r="E57" s="86" t="s">
        <v>42</v>
      </c>
      <c r="F57" s="84">
        <v>4</v>
      </c>
      <c r="G57" s="84"/>
      <c r="H57" s="84"/>
      <c r="I57" s="88">
        <f t="shared" si="2"/>
        <v>0</v>
      </c>
      <c r="J57" s="84"/>
      <c r="K57" s="84"/>
      <c r="L57" s="84"/>
      <c r="M57" s="84"/>
      <c r="N57" s="82">
        <f t="shared" si="4"/>
        <v>0</v>
      </c>
      <c r="O57" s="68"/>
      <c r="P57" s="60" t="str">
        <f t="shared" si="3"/>
        <v xml:space="preserve"> </v>
      </c>
    </row>
    <row r="58" spans="1:16" x14ac:dyDescent="0.25">
      <c r="A58" s="44"/>
      <c r="B58" s="85" t="s">
        <v>38</v>
      </c>
      <c r="C58" s="82">
        <v>16</v>
      </c>
      <c r="D58" s="82">
        <v>0</v>
      </c>
      <c r="E58" s="85" t="s">
        <v>42</v>
      </c>
      <c r="F58" s="82">
        <v>4</v>
      </c>
      <c r="G58" s="82"/>
      <c r="H58" s="82"/>
      <c r="I58" s="87">
        <f t="shared" si="2"/>
        <v>0</v>
      </c>
      <c r="J58" s="82"/>
      <c r="K58" s="82"/>
      <c r="L58" s="82"/>
      <c r="M58" s="82"/>
      <c r="N58" s="82">
        <f t="shared" si="4"/>
        <v>0</v>
      </c>
      <c r="O58" s="67"/>
      <c r="P58" s="60" t="str">
        <f t="shared" si="3"/>
        <v xml:space="preserve"> </v>
      </c>
    </row>
    <row r="59" spans="1:16" x14ac:dyDescent="0.25">
      <c r="A59" s="45"/>
      <c r="B59" s="86" t="s">
        <v>38</v>
      </c>
      <c r="C59" s="84">
        <v>16</v>
      </c>
      <c r="D59" s="84">
        <v>0</v>
      </c>
      <c r="E59" s="86" t="s">
        <v>42</v>
      </c>
      <c r="F59" s="84">
        <v>4</v>
      </c>
      <c r="G59" s="84"/>
      <c r="H59" s="84"/>
      <c r="I59" s="88">
        <f t="shared" si="2"/>
        <v>0</v>
      </c>
      <c r="J59" s="84"/>
      <c r="K59" s="84"/>
      <c r="L59" s="84"/>
      <c r="M59" s="84"/>
      <c r="N59" s="82">
        <f t="shared" si="4"/>
        <v>0</v>
      </c>
      <c r="O59" s="68"/>
      <c r="P59" s="60" t="str">
        <f t="shared" si="3"/>
        <v xml:space="preserve"> </v>
      </c>
    </row>
    <row r="60" spans="1:16" x14ac:dyDescent="0.25">
      <c r="A60" s="44"/>
      <c r="B60" s="85" t="s">
        <v>38</v>
      </c>
      <c r="C60" s="82">
        <v>16</v>
      </c>
      <c r="D60" s="82">
        <v>0</v>
      </c>
      <c r="E60" s="85" t="s">
        <v>42</v>
      </c>
      <c r="F60" s="82">
        <v>4</v>
      </c>
      <c r="G60" s="82"/>
      <c r="H60" s="82"/>
      <c r="I60" s="87">
        <f t="shared" si="2"/>
        <v>0</v>
      </c>
      <c r="J60" s="82"/>
      <c r="K60" s="82"/>
      <c r="L60" s="82"/>
      <c r="M60" s="82"/>
      <c r="N60" s="82">
        <f t="shared" si="4"/>
        <v>0</v>
      </c>
      <c r="O60" s="67"/>
      <c r="P60" s="60" t="str">
        <f t="shared" si="3"/>
        <v xml:space="preserve"> </v>
      </c>
    </row>
    <row r="61" spans="1:16" x14ac:dyDescent="0.25">
      <c r="A61" s="45"/>
      <c r="B61" s="86" t="s">
        <v>38</v>
      </c>
      <c r="C61" s="84">
        <v>16</v>
      </c>
      <c r="D61" s="84">
        <v>0</v>
      </c>
      <c r="E61" s="86" t="s">
        <v>42</v>
      </c>
      <c r="F61" s="84">
        <v>4</v>
      </c>
      <c r="G61" s="84"/>
      <c r="H61" s="84"/>
      <c r="I61" s="88">
        <f t="shared" si="2"/>
        <v>0</v>
      </c>
      <c r="J61" s="84"/>
      <c r="K61" s="84"/>
      <c r="L61" s="84"/>
      <c r="M61" s="84"/>
      <c r="N61" s="82">
        <f t="shared" si="4"/>
        <v>0</v>
      </c>
      <c r="O61" s="68"/>
      <c r="P61" s="60" t="str">
        <f t="shared" si="3"/>
        <v xml:space="preserve"> </v>
      </c>
    </row>
    <row r="62" spans="1:16" x14ac:dyDescent="0.25">
      <c r="A62" s="44"/>
      <c r="B62" s="85" t="s">
        <v>38</v>
      </c>
      <c r="C62" s="82">
        <v>16</v>
      </c>
      <c r="D62" s="82">
        <v>0</v>
      </c>
      <c r="E62" s="85" t="s">
        <v>42</v>
      </c>
      <c r="F62" s="82">
        <v>4</v>
      </c>
      <c r="G62" s="82"/>
      <c r="H62" s="82"/>
      <c r="I62" s="87">
        <f t="shared" si="2"/>
        <v>0</v>
      </c>
      <c r="J62" s="82"/>
      <c r="K62" s="82"/>
      <c r="L62" s="82"/>
      <c r="M62" s="82"/>
      <c r="N62" s="82">
        <f t="shared" si="4"/>
        <v>0</v>
      </c>
      <c r="O62" s="67"/>
      <c r="P62" s="60" t="str">
        <f t="shared" si="3"/>
        <v xml:space="preserve"> </v>
      </c>
    </row>
    <row r="63" spans="1:16" x14ac:dyDescent="0.25">
      <c r="A63" s="45"/>
      <c r="B63" s="86" t="s">
        <v>38</v>
      </c>
      <c r="C63" s="84">
        <v>16</v>
      </c>
      <c r="D63" s="84">
        <v>0</v>
      </c>
      <c r="E63" s="86" t="s">
        <v>42</v>
      </c>
      <c r="F63" s="84">
        <v>4</v>
      </c>
      <c r="G63" s="84"/>
      <c r="H63" s="84"/>
      <c r="I63" s="88">
        <f t="shared" si="2"/>
        <v>0</v>
      </c>
      <c r="J63" s="84"/>
      <c r="K63" s="84"/>
      <c r="L63" s="84"/>
      <c r="M63" s="84"/>
      <c r="N63" s="82">
        <f t="shared" si="4"/>
        <v>0</v>
      </c>
      <c r="O63" s="68"/>
      <c r="P63" s="60" t="str">
        <f t="shared" si="3"/>
        <v xml:space="preserve"> </v>
      </c>
    </row>
    <row r="64" spans="1:16" x14ac:dyDescent="0.25">
      <c r="A64" s="44"/>
      <c r="B64" s="85" t="s">
        <v>38</v>
      </c>
      <c r="C64" s="82">
        <v>16</v>
      </c>
      <c r="D64" s="82">
        <v>0</v>
      </c>
      <c r="E64" s="85" t="s">
        <v>42</v>
      </c>
      <c r="F64" s="82">
        <v>4</v>
      </c>
      <c r="G64" s="82"/>
      <c r="H64" s="82"/>
      <c r="I64" s="87">
        <f t="shared" si="2"/>
        <v>0</v>
      </c>
      <c r="J64" s="82"/>
      <c r="K64" s="82"/>
      <c r="L64" s="82"/>
      <c r="M64" s="82"/>
      <c r="N64" s="82">
        <f t="shared" si="4"/>
        <v>0</v>
      </c>
      <c r="O64" s="67"/>
      <c r="P64" s="60" t="str">
        <f t="shared" si="3"/>
        <v xml:space="preserve"> </v>
      </c>
    </row>
    <row r="65" spans="1:16" x14ac:dyDescent="0.25">
      <c r="A65" s="45"/>
      <c r="B65" s="86" t="s">
        <v>38</v>
      </c>
      <c r="C65" s="84">
        <v>16</v>
      </c>
      <c r="D65" s="84">
        <v>0</v>
      </c>
      <c r="E65" s="86" t="s">
        <v>42</v>
      </c>
      <c r="F65" s="84">
        <v>4</v>
      </c>
      <c r="G65" s="84"/>
      <c r="H65" s="84"/>
      <c r="I65" s="88">
        <f t="shared" si="2"/>
        <v>0</v>
      </c>
      <c r="J65" s="84"/>
      <c r="K65" s="84"/>
      <c r="L65" s="84"/>
      <c r="M65" s="84"/>
      <c r="N65" s="82">
        <f t="shared" si="4"/>
        <v>0</v>
      </c>
      <c r="O65" s="68"/>
      <c r="P65" s="60" t="str">
        <f t="shared" si="3"/>
        <v xml:space="preserve"> </v>
      </c>
    </row>
    <row r="66" spans="1:16" x14ac:dyDescent="0.25">
      <c r="A66" s="44"/>
      <c r="B66" s="85" t="s">
        <v>38</v>
      </c>
      <c r="C66" s="82">
        <v>16</v>
      </c>
      <c r="D66" s="82">
        <v>0</v>
      </c>
      <c r="E66" s="85" t="s">
        <v>42</v>
      </c>
      <c r="F66" s="82">
        <v>4</v>
      </c>
      <c r="G66" s="82"/>
      <c r="H66" s="82"/>
      <c r="I66" s="87">
        <f t="shared" si="2"/>
        <v>0</v>
      </c>
      <c r="J66" s="82"/>
      <c r="K66" s="82"/>
      <c r="L66" s="82"/>
      <c r="M66" s="82"/>
      <c r="N66" s="82">
        <f t="shared" ref="N66:N100" si="5">IFERROR(VLOOKUP(A66,numnom,1,0),0)</f>
        <v>0</v>
      </c>
      <c r="O66" s="67"/>
      <c r="P66" s="60" t="str">
        <f t="shared" si="3"/>
        <v xml:space="preserve"> </v>
      </c>
    </row>
    <row r="67" spans="1:16" x14ac:dyDescent="0.25">
      <c r="A67" s="45"/>
      <c r="B67" s="86" t="s">
        <v>38</v>
      </c>
      <c r="C67" s="84">
        <v>16</v>
      </c>
      <c r="D67" s="84">
        <v>0</v>
      </c>
      <c r="E67" s="86" t="s">
        <v>42</v>
      </c>
      <c r="F67" s="84">
        <v>4</v>
      </c>
      <c r="G67" s="84"/>
      <c r="H67" s="84"/>
      <c r="I67" s="88">
        <f t="shared" ref="I67:I100" si="6">O67</f>
        <v>0</v>
      </c>
      <c r="J67" s="84"/>
      <c r="K67" s="84"/>
      <c r="L67" s="84"/>
      <c r="M67" s="84"/>
      <c r="N67" s="82">
        <f t="shared" si="5"/>
        <v>0</v>
      </c>
      <c r="O67" s="68"/>
      <c r="P67" s="60" t="str">
        <f t="shared" ref="P67:P100" si="7">IF(AND(A67=0,O67=0)," ",IF(N67=0,"El Número de Nómina no está dado de Alta",IF(A67=0,"Error en No. de Nómina",IF(O67=0,"Error en Importe",IF(COUNTIF($A$2:$A$100,A67)&gt;1,"El trabajador está duplicado","OK")))))</f>
        <v xml:space="preserve"> </v>
      </c>
    </row>
    <row r="68" spans="1:16" x14ac:dyDescent="0.25">
      <c r="A68" s="44"/>
      <c r="B68" s="85" t="s">
        <v>38</v>
      </c>
      <c r="C68" s="82">
        <v>16</v>
      </c>
      <c r="D68" s="82">
        <v>0</v>
      </c>
      <c r="E68" s="85" t="s">
        <v>42</v>
      </c>
      <c r="F68" s="82">
        <v>4</v>
      </c>
      <c r="G68" s="82"/>
      <c r="H68" s="82"/>
      <c r="I68" s="87">
        <f t="shared" si="6"/>
        <v>0</v>
      </c>
      <c r="J68" s="82"/>
      <c r="K68" s="82"/>
      <c r="L68" s="82"/>
      <c r="M68" s="82"/>
      <c r="N68" s="82">
        <f t="shared" si="5"/>
        <v>0</v>
      </c>
      <c r="O68" s="67"/>
      <c r="P68" s="60" t="str">
        <f t="shared" si="7"/>
        <v xml:space="preserve"> </v>
      </c>
    </row>
    <row r="69" spans="1:16" x14ac:dyDescent="0.25">
      <c r="A69" s="45"/>
      <c r="B69" s="86" t="s">
        <v>38</v>
      </c>
      <c r="C69" s="84">
        <v>16</v>
      </c>
      <c r="D69" s="84">
        <v>0</v>
      </c>
      <c r="E69" s="86" t="s">
        <v>42</v>
      </c>
      <c r="F69" s="84">
        <v>4</v>
      </c>
      <c r="G69" s="84"/>
      <c r="H69" s="84"/>
      <c r="I69" s="88">
        <f t="shared" si="6"/>
        <v>0</v>
      </c>
      <c r="J69" s="84"/>
      <c r="K69" s="84"/>
      <c r="L69" s="84"/>
      <c r="M69" s="84"/>
      <c r="N69" s="82">
        <f t="shared" si="5"/>
        <v>0</v>
      </c>
      <c r="O69" s="68"/>
      <c r="P69" s="60" t="str">
        <f t="shared" si="7"/>
        <v xml:space="preserve"> </v>
      </c>
    </row>
    <row r="70" spans="1:16" x14ac:dyDescent="0.25">
      <c r="A70" s="44"/>
      <c r="B70" s="85" t="s">
        <v>38</v>
      </c>
      <c r="C70" s="82">
        <v>16</v>
      </c>
      <c r="D70" s="82">
        <v>0</v>
      </c>
      <c r="E70" s="85" t="s">
        <v>42</v>
      </c>
      <c r="F70" s="82">
        <v>4</v>
      </c>
      <c r="G70" s="82"/>
      <c r="H70" s="82"/>
      <c r="I70" s="87">
        <f t="shared" si="6"/>
        <v>0</v>
      </c>
      <c r="J70" s="82"/>
      <c r="K70" s="82"/>
      <c r="L70" s="82"/>
      <c r="M70" s="82"/>
      <c r="N70" s="82">
        <f t="shared" si="5"/>
        <v>0</v>
      </c>
      <c r="O70" s="67"/>
      <c r="P70" s="60" t="str">
        <f t="shared" si="7"/>
        <v xml:space="preserve"> </v>
      </c>
    </row>
    <row r="71" spans="1:16" x14ac:dyDescent="0.25">
      <c r="A71" s="45"/>
      <c r="B71" s="86" t="s">
        <v>38</v>
      </c>
      <c r="C71" s="84">
        <v>16</v>
      </c>
      <c r="D71" s="84">
        <v>0</v>
      </c>
      <c r="E71" s="86" t="s">
        <v>42</v>
      </c>
      <c r="F71" s="84">
        <v>4</v>
      </c>
      <c r="G71" s="84"/>
      <c r="H71" s="84"/>
      <c r="I71" s="88">
        <f t="shared" si="6"/>
        <v>0</v>
      </c>
      <c r="J71" s="84"/>
      <c r="K71" s="84"/>
      <c r="L71" s="84"/>
      <c r="M71" s="84"/>
      <c r="N71" s="82">
        <f t="shared" si="5"/>
        <v>0</v>
      </c>
      <c r="O71" s="68"/>
      <c r="P71" s="60" t="str">
        <f t="shared" si="7"/>
        <v xml:space="preserve"> </v>
      </c>
    </row>
    <row r="72" spans="1:16" x14ac:dyDescent="0.25">
      <c r="A72" s="44"/>
      <c r="B72" s="85" t="s">
        <v>38</v>
      </c>
      <c r="C72" s="82">
        <v>16</v>
      </c>
      <c r="D72" s="82">
        <v>0</v>
      </c>
      <c r="E72" s="85" t="s">
        <v>42</v>
      </c>
      <c r="F72" s="82">
        <v>4</v>
      </c>
      <c r="G72" s="82"/>
      <c r="H72" s="82"/>
      <c r="I72" s="87">
        <f t="shared" si="6"/>
        <v>0</v>
      </c>
      <c r="J72" s="82"/>
      <c r="K72" s="82"/>
      <c r="L72" s="82"/>
      <c r="M72" s="82"/>
      <c r="N72" s="82">
        <f t="shared" si="5"/>
        <v>0</v>
      </c>
      <c r="O72" s="67"/>
      <c r="P72" s="60" t="str">
        <f t="shared" si="7"/>
        <v xml:space="preserve"> </v>
      </c>
    </row>
    <row r="73" spans="1:16" x14ac:dyDescent="0.25">
      <c r="A73" s="45"/>
      <c r="B73" s="86" t="s">
        <v>38</v>
      </c>
      <c r="C73" s="84">
        <v>16</v>
      </c>
      <c r="D73" s="84">
        <v>0</v>
      </c>
      <c r="E73" s="86" t="s">
        <v>42</v>
      </c>
      <c r="F73" s="84">
        <v>4</v>
      </c>
      <c r="G73" s="84"/>
      <c r="H73" s="84"/>
      <c r="I73" s="88">
        <f t="shared" si="6"/>
        <v>0</v>
      </c>
      <c r="J73" s="84"/>
      <c r="K73" s="84"/>
      <c r="L73" s="84"/>
      <c r="M73" s="84"/>
      <c r="N73" s="82">
        <f t="shared" si="5"/>
        <v>0</v>
      </c>
      <c r="O73" s="68"/>
      <c r="P73" s="60" t="str">
        <f t="shared" si="7"/>
        <v xml:space="preserve"> </v>
      </c>
    </row>
    <row r="74" spans="1:16" x14ac:dyDescent="0.25">
      <c r="A74" s="44"/>
      <c r="B74" s="85" t="s">
        <v>38</v>
      </c>
      <c r="C74" s="82">
        <v>16</v>
      </c>
      <c r="D74" s="82">
        <v>0</v>
      </c>
      <c r="E74" s="85" t="s">
        <v>42</v>
      </c>
      <c r="F74" s="82">
        <v>4</v>
      </c>
      <c r="G74" s="82"/>
      <c r="H74" s="82"/>
      <c r="I74" s="87">
        <f t="shared" si="6"/>
        <v>0</v>
      </c>
      <c r="J74" s="82"/>
      <c r="K74" s="82"/>
      <c r="L74" s="82"/>
      <c r="M74" s="82"/>
      <c r="N74" s="82">
        <f t="shared" si="5"/>
        <v>0</v>
      </c>
      <c r="O74" s="67"/>
      <c r="P74" s="60" t="str">
        <f t="shared" si="7"/>
        <v xml:space="preserve"> </v>
      </c>
    </row>
    <row r="75" spans="1:16" x14ac:dyDescent="0.25">
      <c r="A75" s="45"/>
      <c r="B75" s="86" t="s">
        <v>38</v>
      </c>
      <c r="C75" s="84">
        <v>16</v>
      </c>
      <c r="D75" s="84">
        <v>0</v>
      </c>
      <c r="E75" s="86" t="s">
        <v>42</v>
      </c>
      <c r="F75" s="84">
        <v>4</v>
      </c>
      <c r="G75" s="84"/>
      <c r="H75" s="84"/>
      <c r="I75" s="88">
        <f t="shared" si="6"/>
        <v>0</v>
      </c>
      <c r="J75" s="84"/>
      <c r="K75" s="84"/>
      <c r="L75" s="84"/>
      <c r="M75" s="84"/>
      <c r="N75" s="82">
        <f t="shared" si="5"/>
        <v>0</v>
      </c>
      <c r="O75" s="68"/>
      <c r="P75" s="60" t="str">
        <f t="shared" si="7"/>
        <v xml:space="preserve"> </v>
      </c>
    </row>
    <row r="76" spans="1:16" x14ac:dyDescent="0.25">
      <c r="A76" s="44"/>
      <c r="B76" s="85" t="s">
        <v>38</v>
      </c>
      <c r="C76" s="82">
        <v>16</v>
      </c>
      <c r="D76" s="82">
        <v>0</v>
      </c>
      <c r="E76" s="85" t="s">
        <v>42</v>
      </c>
      <c r="F76" s="82">
        <v>4</v>
      </c>
      <c r="G76" s="82"/>
      <c r="H76" s="82"/>
      <c r="I76" s="87">
        <f t="shared" si="6"/>
        <v>0</v>
      </c>
      <c r="J76" s="82"/>
      <c r="K76" s="82"/>
      <c r="L76" s="82"/>
      <c r="M76" s="82"/>
      <c r="N76" s="82">
        <f t="shared" si="5"/>
        <v>0</v>
      </c>
      <c r="O76" s="67"/>
      <c r="P76" s="60" t="str">
        <f t="shared" si="7"/>
        <v xml:space="preserve"> </v>
      </c>
    </row>
    <row r="77" spans="1:16" x14ac:dyDescent="0.25">
      <c r="A77" s="45"/>
      <c r="B77" s="86" t="s">
        <v>38</v>
      </c>
      <c r="C77" s="84">
        <v>16</v>
      </c>
      <c r="D77" s="84">
        <v>0</v>
      </c>
      <c r="E77" s="86" t="s">
        <v>42</v>
      </c>
      <c r="F77" s="84">
        <v>4</v>
      </c>
      <c r="G77" s="84"/>
      <c r="H77" s="84"/>
      <c r="I77" s="88">
        <f t="shared" si="6"/>
        <v>0</v>
      </c>
      <c r="J77" s="84"/>
      <c r="K77" s="84"/>
      <c r="L77" s="84"/>
      <c r="M77" s="84"/>
      <c r="N77" s="82">
        <f t="shared" si="5"/>
        <v>0</v>
      </c>
      <c r="O77" s="68"/>
      <c r="P77" s="60" t="str">
        <f t="shared" si="7"/>
        <v xml:space="preserve"> </v>
      </c>
    </row>
    <row r="78" spans="1:16" x14ac:dyDescent="0.25">
      <c r="A78" s="44"/>
      <c r="B78" s="85" t="s">
        <v>38</v>
      </c>
      <c r="C78" s="82">
        <v>16</v>
      </c>
      <c r="D78" s="82">
        <v>0</v>
      </c>
      <c r="E78" s="85" t="s">
        <v>42</v>
      </c>
      <c r="F78" s="82">
        <v>4</v>
      </c>
      <c r="G78" s="82"/>
      <c r="H78" s="82"/>
      <c r="I78" s="87">
        <f t="shared" si="6"/>
        <v>0</v>
      </c>
      <c r="J78" s="82"/>
      <c r="K78" s="82"/>
      <c r="L78" s="82"/>
      <c r="M78" s="82"/>
      <c r="N78" s="82">
        <f t="shared" si="5"/>
        <v>0</v>
      </c>
      <c r="O78" s="67"/>
      <c r="P78" s="60" t="str">
        <f t="shared" si="7"/>
        <v xml:space="preserve"> </v>
      </c>
    </row>
    <row r="79" spans="1:16" x14ac:dyDescent="0.25">
      <c r="A79" s="45"/>
      <c r="B79" s="86" t="s">
        <v>38</v>
      </c>
      <c r="C79" s="84">
        <v>16</v>
      </c>
      <c r="D79" s="84">
        <v>0</v>
      </c>
      <c r="E79" s="86" t="s">
        <v>42</v>
      </c>
      <c r="F79" s="84">
        <v>4</v>
      </c>
      <c r="G79" s="84"/>
      <c r="H79" s="84"/>
      <c r="I79" s="88">
        <f t="shared" si="6"/>
        <v>0</v>
      </c>
      <c r="J79" s="84"/>
      <c r="K79" s="84"/>
      <c r="L79" s="84"/>
      <c r="M79" s="84"/>
      <c r="N79" s="82">
        <f t="shared" si="5"/>
        <v>0</v>
      </c>
      <c r="O79" s="68"/>
      <c r="P79" s="60" t="str">
        <f t="shared" si="7"/>
        <v xml:space="preserve"> </v>
      </c>
    </row>
    <row r="80" spans="1:16" x14ac:dyDescent="0.25">
      <c r="A80" s="44"/>
      <c r="B80" s="85" t="s">
        <v>38</v>
      </c>
      <c r="C80" s="82">
        <v>16</v>
      </c>
      <c r="D80" s="82">
        <v>0</v>
      </c>
      <c r="E80" s="85" t="s">
        <v>42</v>
      </c>
      <c r="F80" s="82">
        <v>4</v>
      </c>
      <c r="G80" s="82"/>
      <c r="H80" s="82"/>
      <c r="I80" s="87">
        <f t="shared" si="6"/>
        <v>0</v>
      </c>
      <c r="J80" s="82"/>
      <c r="K80" s="82"/>
      <c r="L80" s="82"/>
      <c r="M80" s="82"/>
      <c r="N80" s="82">
        <f t="shared" si="5"/>
        <v>0</v>
      </c>
      <c r="O80" s="67"/>
      <c r="P80" s="60" t="str">
        <f t="shared" si="7"/>
        <v xml:space="preserve"> </v>
      </c>
    </row>
    <row r="81" spans="1:16" x14ac:dyDescent="0.25">
      <c r="A81" s="45"/>
      <c r="B81" s="86" t="s">
        <v>38</v>
      </c>
      <c r="C81" s="84">
        <v>16</v>
      </c>
      <c r="D81" s="84">
        <v>0</v>
      </c>
      <c r="E81" s="86" t="s">
        <v>42</v>
      </c>
      <c r="F81" s="84">
        <v>4</v>
      </c>
      <c r="G81" s="84"/>
      <c r="H81" s="84"/>
      <c r="I81" s="88">
        <f t="shared" si="6"/>
        <v>0</v>
      </c>
      <c r="J81" s="84"/>
      <c r="K81" s="84"/>
      <c r="L81" s="84"/>
      <c r="M81" s="84"/>
      <c r="N81" s="82">
        <f t="shared" si="5"/>
        <v>0</v>
      </c>
      <c r="O81" s="68"/>
      <c r="P81" s="60" t="str">
        <f t="shared" si="7"/>
        <v xml:space="preserve"> </v>
      </c>
    </row>
    <row r="82" spans="1:16" x14ac:dyDescent="0.25">
      <c r="A82" s="44"/>
      <c r="B82" s="85" t="s">
        <v>38</v>
      </c>
      <c r="C82" s="82">
        <v>16</v>
      </c>
      <c r="D82" s="82">
        <v>0</v>
      </c>
      <c r="E82" s="85" t="s">
        <v>42</v>
      </c>
      <c r="F82" s="82">
        <v>4</v>
      </c>
      <c r="G82" s="82"/>
      <c r="H82" s="82"/>
      <c r="I82" s="87">
        <f t="shared" si="6"/>
        <v>0</v>
      </c>
      <c r="J82" s="82"/>
      <c r="K82" s="82"/>
      <c r="L82" s="82"/>
      <c r="M82" s="82"/>
      <c r="N82" s="82">
        <f t="shared" si="5"/>
        <v>0</v>
      </c>
      <c r="O82" s="67"/>
      <c r="P82" s="60" t="str">
        <f t="shared" si="7"/>
        <v xml:space="preserve"> </v>
      </c>
    </row>
    <row r="83" spans="1:16" x14ac:dyDescent="0.25">
      <c r="A83" s="45"/>
      <c r="B83" s="86" t="s">
        <v>38</v>
      </c>
      <c r="C83" s="84">
        <v>16</v>
      </c>
      <c r="D83" s="84">
        <v>0</v>
      </c>
      <c r="E83" s="86" t="s">
        <v>42</v>
      </c>
      <c r="F83" s="84">
        <v>4</v>
      </c>
      <c r="G83" s="84"/>
      <c r="H83" s="84"/>
      <c r="I83" s="88">
        <f t="shared" si="6"/>
        <v>0</v>
      </c>
      <c r="J83" s="84"/>
      <c r="K83" s="84"/>
      <c r="L83" s="84"/>
      <c r="M83" s="84"/>
      <c r="N83" s="82">
        <f t="shared" si="5"/>
        <v>0</v>
      </c>
      <c r="O83" s="68"/>
      <c r="P83" s="60" t="str">
        <f t="shared" si="7"/>
        <v xml:space="preserve"> </v>
      </c>
    </row>
    <row r="84" spans="1:16" x14ac:dyDescent="0.25">
      <c r="A84" s="44"/>
      <c r="B84" s="85" t="s">
        <v>38</v>
      </c>
      <c r="C84" s="82">
        <v>16</v>
      </c>
      <c r="D84" s="82">
        <v>0</v>
      </c>
      <c r="E84" s="85" t="s">
        <v>42</v>
      </c>
      <c r="F84" s="82">
        <v>4</v>
      </c>
      <c r="G84" s="82"/>
      <c r="H84" s="82"/>
      <c r="I84" s="87">
        <f t="shared" si="6"/>
        <v>0</v>
      </c>
      <c r="J84" s="82"/>
      <c r="K84" s="82"/>
      <c r="L84" s="82"/>
      <c r="M84" s="82"/>
      <c r="N84" s="82">
        <f t="shared" si="5"/>
        <v>0</v>
      </c>
      <c r="O84" s="67"/>
      <c r="P84" s="60" t="str">
        <f t="shared" si="7"/>
        <v xml:space="preserve"> </v>
      </c>
    </row>
    <row r="85" spans="1:16" x14ac:dyDescent="0.25">
      <c r="A85" s="45"/>
      <c r="B85" s="86" t="s">
        <v>38</v>
      </c>
      <c r="C85" s="84">
        <v>16</v>
      </c>
      <c r="D85" s="84">
        <v>0</v>
      </c>
      <c r="E85" s="86" t="s">
        <v>42</v>
      </c>
      <c r="F85" s="84">
        <v>4</v>
      </c>
      <c r="G85" s="84"/>
      <c r="H85" s="84"/>
      <c r="I85" s="88">
        <f t="shared" si="6"/>
        <v>0</v>
      </c>
      <c r="J85" s="84"/>
      <c r="K85" s="84"/>
      <c r="L85" s="84"/>
      <c r="M85" s="84"/>
      <c r="N85" s="82">
        <f t="shared" si="5"/>
        <v>0</v>
      </c>
      <c r="O85" s="68"/>
      <c r="P85" s="60" t="str">
        <f t="shared" si="7"/>
        <v xml:space="preserve"> </v>
      </c>
    </row>
    <row r="86" spans="1:16" x14ac:dyDescent="0.25">
      <c r="A86" s="44"/>
      <c r="B86" s="85" t="s">
        <v>38</v>
      </c>
      <c r="C86" s="82">
        <v>16</v>
      </c>
      <c r="D86" s="82">
        <v>0</v>
      </c>
      <c r="E86" s="85" t="s">
        <v>42</v>
      </c>
      <c r="F86" s="82">
        <v>4</v>
      </c>
      <c r="G86" s="82"/>
      <c r="H86" s="82"/>
      <c r="I86" s="87">
        <f t="shared" si="6"/>
        <v>0</v>
      </c>
      <c r="J86" s="82"/>
      <c r="K86" s="82"/>
      <c r="L86" s="82"/>
      <c r="M86" s="82"/>
      <c r="N86" s="82">
        <f t="shared" si="5"/>
        <v>0</v>
      </c>
      <c r="O86" s="67"/>
      <c r="P86" s="60" t="str">
        <f t="shared" si="7"/>
        <v xml:space="preserve"> </v>
      </c>
    </row>
    <row r="87" spans="1:16" x14ac:dyDescent="0.25">
      <c r="A87" s="45"/>
      <c r="B87" s="86" t="s">
        <v>38</v>
      </c>
      <c r="C87" s="84">
        <v>16</v>
      </c>
      <c r="D87" s="84">
        <v>0</v>
      </c>
      <c r="E87" s="86" t="s">
        <v>42</v>
      </c>
      <c r="F87" s="84">
        <v>4</v>
      </c>
      <c r="G87" s="84"/>
      <c r="H87" s="84"/>
      <c r="I87" s="88">
        <f t="shared" si="6"/>
        <v>0</v>
      </c>
      <c r="J87" s="84"/>
      <c r="K87" s="84"/>
      <c r="L87" s="84"/>
      <c r="M87" s="84"/>
      <c r="N87" s="82">
        <f t="shared" si="5"/>
        <v>0</v>
      </c>
      <c r="O87" s="68"/>
      <c r="P87" s="60" t="str">
        <f t="shared" si="7"/>
        <v xml:space="preserve"> </v>
      </c>
    </row>
    <row r="88" spans="1:16" x14ac:dyDescent="0.25">
      <c r="A88" s="44"/>
      <c r="B88" s="85" t="s">
        <v>38</v>
      </c>
      <c r="C88" s="82">
        <v>16</v>
      </c>
      <c r="D88" s="82">
        <v>0</v>
      </c>
      <c r="E88" s="85" t="s">
        <v>42</v>
      </c>
      <c r="F88" s="82">
        <v>4</v>
      </c>
      <c r="G88" s="82"/>
      <c r="H88" s="82"/>
      <c r="I88" s="87">
        <f t="shared" si="6"/>
        <v>0</v>
      </c>
      <c r="J88" s="82"/>
      <c r="K88" s="82"/>
      <c r="L88" s="82"/>
      <c r="M88" s="82"/>
      <c r="N88" s="82">
        <f t="shared" si="5"/>
        <v>0</v>
      </c>
      <c r="O88" s="67"/>
      <c r="P88" s="60" t="str">
        <f t="shared" si="7"/>
        <v xml:space="preserve"> </v>
      </c>
    </row>
    <row r="89" spans="1:16" x14ac:dyDescent="0.25">
      <c r="A89" s="45"/>
      <c r="B89" s="86" t="s">
        <v>38</v>
      </c>
      <c r="C89" s="84">
        <v>16</v>
      </c>
      <c r="D89" s="84">
        <v>0</v>
      </c>
      <c r="E89" s="86" t="s">
        <v>42</v>
      </c>
      <c r="F89" s="84">
        <v>4</v>
      </c>
      <c r="G89" s="84"/>
      <c r="H89" s="84"/>
      <c r="I89" s="88">
        <f t="shared" si="6"/>
        <v>0</v>
      </c>
      <c r="J89" s="84"/>
      <c r="K89" s="84"/>
      <c r="L89" s="84"/>
      <c r="M89" s="84"/>
      <c r="N89" s="82">
        <f t="shared" si="5"/>
        <v>0</v>
      </c>
      <c r="O89" s="68"/>
      <c r="P89" s="60" t="str">
        <f t="shared" si="7"/>
        <v xml:space="preserve"> </v>
      </c>
    </row>
    <row r="90" spans="1:16" x14ac:dyDescent="0.25">
      <c r="A90" s="44"/>
      <c r="B90" s="85" t="s">
        <v>38</v>
      </c>
      <c r="C90" s="82">
        <v>16</v>
      </c>
      <c r="D90" s="82">
        <v>0</v>
      </c>
      <c r="E90" s="85" t="s">
        <v>42</v>
      </c>
      <c r="F90" s="82">
        <v>4</v>
      </c>
      <c r="G90" s="82"/>
      <c r="H90" s="82"/>
      <c r="I90" s="87">
        <f t="shared" si="6"/>
        <v>0</v>
      </c>
      <c r="J90" s="82"/>
      <c r="K90" s="82"/>
      <c r="L90" s="82"/>
      <c r="M90" s="82"/>
      <c r="N90" s="82">
        <f t="shared" si="5"/>
        <v>0</v>
      </c>
      <c r="O90" s="67"/>
      <c r="P90" s="60" t="str">
        <f t="shared" si="7"/>
        <v xml:space="preserve"> </v>
      </c>
    </row>
    <row r="91" spans="1:16" x14ac:dyDescent="0.25">
      <c r="A91" s="45"/>
      <c r="B91" s="86" t="s">
        <v>38</v>
      </c>
      <c r="C91" s="84">
        <v>16</v>
      </c>
      <c r="D91" s="84">
        <v>0</v>
      </c>
      <c r="E91" s="86" t="s">
        <v>42</v>
      </c>
      <c r="F91" s="84">
        <v>4</v>
      </c>
      <c r="G91" s="84"/>
      <c r="H91" s="84"/>
      <c r="I91" s="88">
        <f t="shared" si="6"/>
        <v>0</v>
      </c>
      <c r="J91" s="84"/>
      <c r="K91" s="84"/>
      <c r="L91" s="84"/>
      <c r="M91" s="84"/>
      <c r="N91" s="82">
        <f t="shared" si="5"/>
        <v>0</v>
      </c>
      <c r="O91" s="68"/>
      <c r="P91" s="60" t="str">
        <f t="shared" si="7"/>
        <v xml:space="preserve"> </v>
      </c>
    </row>
    <row r="92" spans="1:16" x14ac:dyDescent="0.25">
      <c r="A92" s="44"/>
      <c r="B92" s="85" t="s">
        <v>38</v>
      </c>
      <c r="C92" s="82">
        <v>16</v>
      </c>
      <c r="D92" s="82">
        <v>0</v>
      </c>
      <c r="E92" s="85" t="s">
        <v>42</v>
      </c>
      <c r="F92" s="82">
        <v>4</v>
      </c>
      <c r="G92" s="82"/>
      <c r="H92" s="82"/>
      <c r="I92" s="87">
        <f t="shared" si="6"/>
        <v>0</v>
      </c>
      <c r="J92" s="82"/>
      <c r="K92" s="82"/>
      <c r="L92" s="82"/>
      <c r="M92" s="82"/>
      <c r="N92" s="82">
        <f t="shared" si="5"/>
        <v>0</v>
      </c>
      <c r="O92" s="67"/>
      <c r="P92" s="60" t="str">
        <f t="shared" si="7"/>
        <v xml:space="preserve"> </v>
      </c>
    </row>
    <row r="93" spans="1:16" x14ac:dyDescent="0.25">
      <c r="A93" s="45"/>
      <c r="B93" s="86" t="s">
        <v>38</v>
      </c>
      <c r="C93" s="84">
        <v>16</v>
      </c>
      <c r="D93" s="84">
        <v>0</v>
      </c>
      <c r="E93" s="86" t="s">
        <v>42</v>
      </c>
      <c r="F93" s="84">
        <v>4</v>
      </c>
      <c r="G93" s="84"/>
      <c r="H93" s="84"/>
      <c r="I93" s="88">
        <f t="shared" si="6"/>
        <v>0</v>
      </c>
      <c r="J93" s="84"/>
      <c r="K93" s="84"/>
      <c r="L93" s="84"/>
      <c r="M93" s="84"/>
      <c r="N93" s="82">
        <f t="shared" si="5"/>
        <v>0</v>
      </c>
      <c r="O93" s="68"/>
      <c r="P93" s="60" t="str">
        <f t="shared" si="7"/>
        <v xml:space="preserve"> </v>
      </c>
    </row>
    <row r="94" spans="1:16" x14ac:dyDescent="0.25">
      <c r="A94" s="44"/>
      <c r="B94" s="85" t="s">
        <v>38</v>
      </c>
      <c r="C94" s="82">
        <v>16</v>
      </c>
      <c r="D94" s="82">
        <v>0</v>
      </c>
      <c r="E94" s="85" t="s">
        <v>42</v>
      </c>
      <c r="F94" s="82">
        <v>4</v>
      </c>
      <c r="G94" s="82"/>
      <c r="H94" s="82"/>
      <c r="I94" s="87">
        <f t="shared" si="6"/>
        <v>0</v>
      </c>
      <c r="J94" s="82"/>
      <c r="K94" s="82"/>
      <c r="L94" s="82"/>
      <c r="M94" s="82"/>
      <c r="N94" s="82">
        <f t="shared" si="5"/>
        <v>0</v>
      </c>
      <c r="O94" s="67"/>
      <c r="P94" s="60" t="str">
        <f t="shared" si="7"/>
        <v xml:space="preserve"> </v>
      </c>
    </row>
    <row r="95" spans="1:16" x14ac:dyDescent="0.25">
      <c r="A95" s="45"/>
      <c r="B95" s="86" t="s">
        <v>38</v>
      </c>
      <c r="C95" s="84">
        <v>16</v>
      </c>
      <c r="D95" s="84">
        <v>0</v>
      </c>
      <c r="E95" s="86" t="s">
        <v>42</v>
      </c>
      <c r="F95" s="84">
        <v>4</v>
      </c>
      <c r="G95" s="84"/>
      <c r="H95" s="84"/>
      <c r="I95" s="88">
        <f t="shared" si="6"/>
        <v>0</v>
      </c>
      <c r="J95" s="84"/>
      <c r="K95" s="84"/>
      <c r="L95" s="84"/>
      <c r="M95" s="84"/>
      <c r="N95" s="82">
        <f t="shared" si="5"/>
        <v>0</v>
      </c>
      <c r="O95" s="68"/>
      <c r="P95" s="60" t="str">
        <f t="shared" si="7"/>
        <v xml:space="preserve"> </v>
      </c>
    </row>
    <row r="96" spans="1:16" x14ac:dyDescent="0.25">
      <c r="A96" s="44"/>
      <c r="B96" s="85" t="s">
        <v>38</v>
      </c>
      <c r="C96" s="82">
        <v>16</v>
      </c>
      <c r="D96" s="82">
        <v>0</v>
      </c>
      <c r="E96" s="85" t="s">
        <v>42</v>
      </c>
      <c r="F96" s="82">
        <v>4</v>
      </c>
      <c r="G96" s="82"/>
      <c r="H96" s="82"/>
      <c r="I96" s="87">
        <f t="shared" si="6"/>
        <v>0</v>
      </c>
      <c r="J96" s="82"/>
      <c r="K96" s="82"/>
      <c r="L96" s="82"/>
      <c r="M96" s="82"/>
      <c r="N96" s="82">
        <f t="shared" si="5"/>
        <v>0</v>
      </c>
      <c r="O96" s="67"/>
      <c r="P96" s="60" t="str">
        <f t="shared" si="7"/>
        <v xml:space="preserve"> </v>
      </c>
    </row>
    <row r="97" spans="1:16" x14ac:dyDescent="0.25">
      <c r="A97" s="45"/>
      <c r="B97" s="86" t="s">
        <v>38</v>
      </c>
      <c r="C97" s="84">
        <v>16</v>
      </c>
      <c r="D97" s="84">
        <v>0</v>
      </c>
      <c r="E97" s="86" t="s">
        <v>42</v>
      </c>
      <c r="F97" s="84">
        <v>4</v>
      </c>
      <c r="G97" s="84"/>
      <c r="H97" s="84"/>
      <c r="I97" s="88">
        <f t="shared" si="6"/>
        <v>0</v>
      </c>
      <c r="J97" s="84"/>
      <c r="K97" s="84"/>
      <c r="L97" s="84"/>
      <c r="M97" s="84"/>
      <c r="N97" s="82">
        <f t="shared" si="5"/>
        <v>0</v>
      </c>
      <c r="O97" s="68"/>
      <c r="P97" s="60" t="str">
        <f t="shared" si="7"/>
        <v xml:space="preserve"> </v>
      </c>
    </row>
    <row r="98" spans="1:16" x14ac:dyDescent="0.25">
      <c r="A98" s="44"/>
      <c r="B98" s="85" t="s">
        <v>38</v>
      </c>
      <c r="C98" s="82">
        <v>16</v>
      </c>
      <c r="D98" s="82">
        <v>0</v>
      </c>
      <c r="E98" s="85" t="s">
        <v>42</v>
      </c>
      <c r="F98" s="82">
        <v>4</v>
      </c>
      <c r="G98" s="82"/>
      <c r="H98" s="82"/>
      <c r="I98" s="87">
        <f t="shared" si="6"/>
        <v>0</v>
      </c>
      <c r="J98" s="82"/>
      <c r="K98" s="82"/>
      <c r="L98" s="82"/>
      <c r="M98" s="82"/>
      <c r="N98" s="82">
        <f t="shared" si="5"/>
        <v>0</v>
      </c>
      <c r="O98" s="67"/>
      <c r="P98" s="60" t="str">
        <f t="shared" si="7"/>
        <v xml:space="preserve"> </v>
      </c>
    </row>
    <row r="99" spans="1:16" x14ac:dyDescent="0.25">
      <c r="A99" s="45"/>
      <c r="B99" s="86" t="s">
        <v>38</v>
      </c>
      <c r="C99" s="84">
        <v>16</v>
      </c>
      <c r="D99" s="84">
        <v>0</v>
      </c>
      <c r="E99" s="86" t="s">
        <v>42</v>
      </c>
      <c r="F99" s="84">
        <v>4</v>
      </c>
      <c r="G99" s="84"/>
      <c r="H99" s="84"/>
      <c r="I99" s="88">
        <f t="shared" si="6"/>
        <v>0</v>
      </c>
      <c r="J99" s="84"/>
      <c r="K99" s="84"/>
      <c r="L99" s="84"/>
      <c r="M99" s="84"/>
      <c r="N99" s="82">
        <f t="shared" si="5"/>
        <v>0</v>
      </c>
      <c r="O99" s="68"/>
      <c r="P99" s="60" t="str">
        <f t="shared" si="7"/>
        <v xml:space="preserve"> </v>
      </c>
    </row>
    <row r="100" spans="1:16" x14ac:dyDescent="0.25">
      <c r="A100" s="44"/>
      <c r="B100" s="85" t="s">
        <v>38</v>
      </c>
      <c r="C100" s="82">
        <v>16</v>
      </c>
      <c r="D100" s="82">
        <v>0</v>
      </c>
      <c r="E100" s="85" t="s">
        <v>42</v>
      </c>
      <c r="F100" s="82">
        <v>4</v>
      </c>
      <c r="G100" s="82"/>
      <c r="H100" s="82"/>
      <c r="I100" s="87">
        <f t="shared" si="6"/>
        <v>0</v>
      </c>
      <c r="J100" s="82"/>
      <c r="K100" s="82"/>
      <c r="L100" s="82"/>
      <c r="M100" s="82"/>
      <c r="N100" s="82">
        <f t="shared" si="5"/>
        <v>0</v>
      </c>
      <c r="O100" s="67"/>
      <c r="P100" s="60" t="str">
        <f t="shared" si="7"/>
        <v xml:space="preserve"> </v>
      </c>
    </row>
    <row r="101" spans="1:16" x14ac:dyDescent="0.25">
      <c r="A101" s="12">
        <f>SUM(A1:A100)</f>
        <v>0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24">
        <f>SUM(O1:O100)</f>
        <v>0</v>
      </c>
    </row>
    <row r="102" spans="1:16" x14ac:dyDescent="0.25">
      <c r="A102" s="12">
        <f>COUNT(A2:A100)</f>
        <v>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</sheetData>
  <sheetProtection password="EBA7" sheet="1" objects="1" scenarios="1" selectLockedCells="1"/>
  <conditionalFormatting sqref="P2:P100">
    <cfRule type="containsText" dxfId="23" priority="5" operator="containsText" text="Error en No. de Nómina">
      <formula>NOT(ISERROR(SEARCH("Error en No. de Nómina",P2)))</formula>
    </cfRule>
    <cfRule type="containsText" dxfId="22" priority="4" operator="containsText" text="Error en Importe">
      <formula>NOT(ISERROR(SEARCH("Error en Importe",P2)))</formula>
    </cfRule>
    <cfRule type="containsText" dxfId="21" priority="3" operator="containsText" text="OK">
      <formula>NOT(ISERROR(SEARCH("OK",P2)))</formula>
    </cfRule>
    <cfRule type="containsText" dxfId="20" priority="2" operator="containsText" text="El Número de Nómina no está dado de Alta">
      <formula>NOT(ISERROR(SEARCH("El Número de Nómina no está dado de Alta",P2)))</formula>
    </cfRule>
    <cfRule type="containsText" dxfId="19" priority="1" operator="containsText" text="El trabajador está duplicado">
      <formula>NOT(ISERROR(SEARCH("El trabajador está duplicado",P2)))</formula>
    </cfRule>
  </conditionalFormatting>
  <dataValidations count="3">
    <dataValidation type="whole" allowBlank="1" showInputMessage="1" showErrorMessage="1" error="Favor de verificar el número de nómina" sqref="A101:N101">
      <formula1>1</formula1>
      <formula2>100</formula2>
    </dataValidation>
    <dataValidation type="whole" allowBlank="1" showInputMessage="1" showErrorMessage="1" errorTitle="Número Nómina" error="Favor de verificar el número de nómina" sqref="A2:A100">
      <formula1>1</formula1>
      <formula2>100</formula2>
    </dataValidation>
    <dataValidation type="whole" showInputMessage="1" showErrorMessage="1" errorTitle="Premio de Puntualidad" error="Favor de verificar el importe del premio de puntualidad" sqref="O2:O100">
      <formula1>100</formula1>
      <formula2>500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3"/>
  <sheetViews>
    <sheetView workbookViewId="0">
      <selection activeCell="P11" sqref="P11"/>
    </sheetView>
  </sheetViews>
  <sheetFormatPr baseColWidth="10" defaultRowHeight="15.75" x14ac:dyDescent="0.25"/>
  <cols>
    <col min="1" max="1" width="19.28515625" bestFit="1" customWidth="1"/>
    <col min="2" max="8" width="11.42578125" hidden="1" customWidth="1"/>
    <col min="9" max="9" width="15.7109375" hidden="1" customWidth="1"/>
    <col min="10" max="15" width="11.42578125" hidden="1" customWidth="1"/>
    <col min="16" max="16" width="14.7109375" customWidth="1"/>
    <col min="17" max="17" width="15.5703125" bestFit="1" customWidth="1"/>
    <col min="18" max="18" width="48.7109375" style="10" customWidth="1"/>
  </cols>
  <sheetData>
    <row r="1" spans="1:18" x14ac:dyDescent="0.25">
      <c r="A1" s="14" t="s">
        <v>55</v>
      </c>
      <c r="B1" s="14" t="s">
        <v>37</v>
      </c>
      <c r="C1" s="14" t="s">
        <v>39</v>
      </c>
      <c r="D1" s="14" t="s">
        <v>40</v>
      </c>
      <c r="E1" s="14" t="s">
        <v>41</v>
      </c>
      <c r="F1" s="14" t="s">
        <v>43</v>
      </c>
      <c r="G1" s="14" t="s">
        <v>44</v>
      </c>
      <c r="H1" s="14" t="s">
        <v>45</v>
      </c>
      <c r="I1" s="14" t="s">
        <v>46</v>
      </c>
      <c r="J1" s="14" t="s">
        <v>47</v>
      </c>
      <c r="K1" s="14" t="s">
        <v>48</v>
      </c>
      <c r="L1" s="14" t="s">
        <v>49</v>
      </c>
      <c r="M1" s="14" t="s">
        <v>50</v>
      </c>
      <c r="N1" s="15"/>
      <c r="O1" s="14"/>
      <c r="P1" s="14" t="s">
        <v>54</v>
      </c>
      <c r="Q1" s="14" t="s">
        <v>53</v>
      </c>
      <c r="R1" s="10" t="s">
        <v>29</v>
      </c>
    </row>
    <row r="2" spans="1:18" x14ac:dyDescent="0.25">
      <c r="A2" s="44"/>
      <c r="B2" s="98" t="s">
        <v>70</v>
      </c>
      <c r="C2" s="82">
        <v>20</v>
      </c>
      <c r="D2" s="82">
        <v>0</v>
      </c>
      <c r="E2" s="85" t="s">
        <v>42</v>
      </c>
      <c r="F2" s="82">
        <v>4</v>
      </c>
      <c r="G2" s="82"/>
      <c r="H2" s="82"/>
      <c r="I2" s="88" t="str">
        <f>CONCATENATE("SD","/","480","*",O2)</f>
        <v>SD/480*0</v>
      </c>
      <c r="J2" s="82"/>
      <c r="K2" s="82"/>
      <c r="L2" s="82"/>
      <c r="M2" s="82"/>
      <c r="N2" s="82">
        <f t="shared" ref="N2" si="0">IFERROR(VLOOKUP(A2,numnom,1,0),0)</f>
        <v>0</v>
      </c>
      <c r="O2" s="89">
        <f t="shared" ref="O2" si="1">(P2*60)+Q2</f>
        <v>0</v>
      </c>
      <c r="P2" s="61"/>
      <c r="Q2" s="62"/>
      <c r="R2" s="60" t="str">
        <f>IF(AND(A2=0,P2=0,Q2=0)," ",IF(N2=0,"El Número de Nómina no está dado de Alta",IF(A2=0,"Error en No. de Nómina",IF(AND(P2=0, Q2=0), "Error en Horas/Minutos",IF(COUNTIF($A$2:$A$100,A2)&gt;1,"El trabajador está duplicado","OK")))))</f>
        <v xml:space="preserve"> </v>
      </c>
    </row>
    <row r="3" spans="1:18" x14ac:dyDescent="0.25">
      <c r="A3" s="45"/>
      <c r="B3" s="99" t="s">
        <v>70</v>
      </c>
      <c r="C3" s="84">
        <v>20</v>
      </c>
      <c r="D3" s="84">
        <v>0</v>
      </c>
      <c r="E3" s="86" t="s">
        <v>42</v>
      </c>
      <c r="F3" s="84">
        <v>4</v>
      </c>
      <c r="G3" s="84"/>
      <c r="H3" s="84"/>
      <c r="I3" s="88" t="str">
        <f t="shared" ref="I3:I66" si="2">CONCATENATE("SD","/","480","*",O3)</f>
        <v>SD/480*0</v>
      </c>
      <c r="J3" s="84"/>
      <c r="K3" s="84"/>
      <c r="L3" s="84"/>
      <c r="M3" s="84"/>
      <c r="N3" s="82">
        <f t="shared" ref="N3:N4" si="3">IFERROR(VLOOKUP(A3,numnom,1,0),0)</f>
        <v>0</v>
      </c>
      <c r="O3" s="90">
        <f t="shared" ref="O3:O4" si="4">(P3*60)+Q3</f>
        <v>0</v>
      </c>
      <c r="P3" s="63"/>
      <c r="Q3" s="64"/>
      <c r="R3" s="60" t="str">
        <f t="shared" ref="R3:R66" si="5">IF(AND(A3=0,P3=0,Q3=0)," ",IF(N3=0,"El Número de Nómina no está dado de Alta",IF(A3=0,"Error en No. de Nómina",IF(AND(P3=0, Q3=0), "Error en Horas/Minutos",IF(COUNTIF($A$2:$A$100,A3)&gt;1,"El trabajador está duplicado","OK")))))</f>
        <v xml:space="preserve"> </v>
      </c>
    </row>
    <row r="4" spans="1:18" x14ac:dyDescent="0.25">
      <c r="A4" s="44"/>
      <c r="B4" s="98" t="s">
        <v>70</v>
      </c>
      <c r="C4" s="82">
        <v>20</v>
      </c>
      <c r="D4" s="82">
        <v>0</v>
      </c>
      <c r="E4" s="85" t="s">
        <v>42</v>
      </c>
      <c r="F4" s="82">
        <v>4</v>
      </c>
      <c r="G4" s="82"/>
      <c r="H4" s="82"/>
      <c r="I4" s="88" t="str">
        <f t="shared" si="2"/>
        <v>SD/480*0</v>
      </c>
      <c r="J4" s="82"/>
      <c r="K4" s="82"/>
      <c r="L4" s="82"/>
      <c r="M4" s="82"/>
      <c r="N4" s="82">
        <f t="shared" si="3"/>
        <v>0</v>
      </c>
      <c r="O4" s="89">
        <f t="shared" si="4"/>
        <v>0</v>
      </c>
      <c r="P4" s="61"/>
      <c r="Q4" s="62"/>
      <c r="R4" s="60" t="str">
        <f t="shared" si="5"/>
        <v xml:space="preserve"> </v>
      </c>
    </row>
    <row r="5" spans="1:18" x14ac:dyDescent="0.25">
      <c r="A5" s="45"/>
      <c r="B5" s="99" t="s">
        <v>70</v>
      </c>
      <c r="C5" s="84">
        <v>20</v>
      </c>
      <c r="D5" s="84">
        <v>0</v>
      </c>
      <c r="E5" s="86" t="s">
        <v>42</v>
      </c>
      <c r="F5" s="84">
        <v>4</v>
      </c>
      <c r="G5" s="84"/>
      <c r="H5" s="84"/>
      <c r="I5" s="88" t="str">
        <f t="shared" si="2"/>
        <v>SD/480*0</v>
      </c>
      <c r="J5" s="84"/>
      <c r="K5" s="84"/>
      <c r="L5" s="84"/>
      <c r="M5" s="84"/>
      <c r="N5" s="82">
        <f t="shared" ref="N5:N33" si="6">IFERROR(VLOOKUP(A5,numnom,1,0),0)</f>
        <v>0</v>
      </c>
      <c r="O5" s="90">
        <f t="shared" ref="O5:O66" si="7">(P5*60)+Q5</f>
        <v>0</v>
      </c>
      <c r="P5" s="63"/>
      <c r="Q5" s="64"/>
      <c r="R5" s="60" t="str">
        <f t="shared" si="5"/>
        <v xml:space="preserve"> </v>
      </c>
    </row>
    <row r="6" spans="1:18" x14ac:dyDescent="0.25">
      <c r="A6" s="44"/>
      <c r="B6" s="98" t="s">
        <v>70</v>
      </c>
      <c r="C6" s="82">
        <v>20</v>
      </c>
      <c r="D6" s="82">
        <v>0</v>
      </c>
      <c r="E6" s="85" t="s">
        <v>42</v>
      </c>
      <c r="F6" s="82">
        <v>4</v>
      </c>
      <c r="G6" s="82"/>
      <c r="H6" s="82"/>
      <c r="I6" s="88" t="str">
        <f t="shared" si="2"/>
        <v>SD/480*0</v>
      </c>
      <c r="J6" s="82"/>
      <c r="K6" s="82"/>
      <c r="L6" s="82"/>
      <c r="M6" s="82"/>
      <c r="N6" s="82">
        <f t="shared" si="6"/>
        <v>0</v>
      </c>
      <c r="O6" s="89">
        <f t="shared" si="7"/>
        <v>0</v>
      </c>
      <c r="P6" s="61"/>
      <c r="Q6" s="62"/>
      <c r="R6" s="60" t="str">
        <f t="shared" si="5"/>
        <v xml:space="preserve"> </v>
      </c>
    </row>
    <row r="7" spans="1:18" x14ac:dyDescent="0.25">
      <c r="A7" s="45"/>
      <c r="B7" s="99" t="s">
        <v>70</v>
      </c>
      <c r="C7" s="84">
        <v>20</v>
      </c>
      <c r="D7" s="84">
        <v>0</v>
      </c>
      <c r="E7" s="86" t="s">
        <v>42</v>
      </c>
      <c r="F7" s="84">
        <v>4</v>
      </c>
      <c r="G7" s="84"/>
      <c r="H7" s="84"/>
      <c r="I7" s="88" t="str">
        <f t="shared" si="2"/>
        <v>SD/480*0</v>
      </c>
      <c r="J7" s="84"/>
      <c r="K7" s="84"/>
      <c r="L7" s="84"/>
      <c r="M7" s="84"/>
      <c r="N7" s="82">
        <f t="shared" si="6"/>
        <v>0</v>
      </c>
      <c r="O7" s="90">
        <f t="shared" si="7"/>
        <v>0</v>
      </c>
      <c r="P7" s="63"/>
      <c r="Q7" s="64"/>
      <c r="R7" s="60" t="str">
        <f t="shared" si="5"/>
        <v xml:space="preserve"> </v>
      </c>
    </row>
    <row r="8" spans="1:18" x14ac:dyDescent="0.25">
      <c r="A8" s="44"/>
      <c r="B8" s="98" t="s">
        <v>70</v>
      </c>
      <c r="C8" s="82">
        <v>20</v>
      </c>
      <c r="D8" s="82">
        <v>0</v>
      </c>
      <c r="E8" s="85" t="s">
        <v>42</v>
      </c>
      <c r="F8" s="82">
        <v>4</v>
      </c>
      <c r="G8" s="82"/>
      <c r="H8" s="82"/>
      <c r="I8" s="88" t="str">
        <f t="shared" si="2"/>
        <v>SD/480*0</v>
      </c>
      <c r="J8" s="82"/>
      <c r="K8" s="82"/>
      <c r="L8" s="82"/>
      <c r="M8" s="82"/>
      <c r="N8" s="82">
        <f t="shared" si="6"/>
        <v>0</v>
      </c>
      <c r="O8" s="89">
        <f t="shared" si="7"/>
        <v>0</v>
      </c>
      <c r="P8" s="61"/>
      <c r="Q8" s="62"/>
      <c r="R8" s="60" t="str">
        <f t="shared" si="5"/>
        <v xml:space="preserve"> </v>
      </c>
    </row>
    <row r="9" spans="1:18" x14ac:dyDescent="0.25">
      <c r="A9" s="45"/>
      <c r="B9" s="99" t="s">
        <v>70</v>
      </c>
      <c r="C9" s="84">
        <v>20</v>
      </c>
      <c r="D9" s="84">
        <v>0</v>
      </c>
      <c r="E9" s="86" t="s">
        <v>42</v>
      </c>
      <c r="F9" s="84">
        <v>4</v>
      </c>
      <c r="G9" s="84"/>
      <c r="H9" s="84"/>
      <c r="I9" s="88" t="str">
        <f t="shared" si="2"/>
        <v>SD/480*0</v>
      </c>
      <c r="J9" s="84"/>
      <c r="K9" s="84"/>
      <c r="L9" s="84"/>
      <c r="M9" s="84"/>
      <c r="N9" s="82">
        <f t="shared" si="6"/>
        <v>0</v>
      </c>
      <c r="O9" s="90">
        <f t="shared" si="7"/>
        <v>0</v>
      </c>
      <c r="P9" s="63"/>
      <c r="Q9" s="64"/>
      <c r="R9" s="60" t="str">
        <f t="shared" si="5"/>
        <v xml:space="preserve"> </v>
      </c>
    </row>
    <row r="10" spans="1:18" x14ac:dyDescent="0.25">
      <c r="A10" s="44"/>
      <c r="B10" s="98" t="s">
        <v>70</v>
      </c>
      <c r="C10" s="82">
        <v>20</v>
      </c>
      <c r="D10" s="82">
        <v>0</v>
      </c>
      <c r="E10" s="85" t="s">
        <v>42</v>
      </c>
      <c r="F10" s="82">
        <v>4</v>
      </c>
      <c r="G10" s="82"/>
      <c r="H10" s="82"/>
      <c r="I10" s="88" t="str">
        <f t="shared" si="2"/>
        <v>SD/480*0</v>
      </c>
      <c r="J10" s="82"/>
      <c r="K10" s="82"/>
      <c r="L10" s="82"/>
      <c r="M10" s="82"/>
      <c r="N10" s="82">
        <f t="shared" si="6"/>
        <v>0</v>
      </c>
      <c r="O10" s="89">
        <f t="shared" si="7"/>
        <v>0</v>
      </c>
      <c r="P10" s="61"/>
      <c r="Q10" s="62"/>
      <c r="R10" s="60" t="str">
        <f t="shared" si="5"/>
        <v xml:space="preserve"> </v>
      </c>
    </row>
    <row r="11" spans="1:18" x14ac:dyDescent="0.25">
      <c r="A11" s="45"/>
      <c r="B11" s="99" t="s">
        <v>70</v>
      </c>
      <c r="C11" s="84">
        <v>20</v>
      </c>
      <c r="D11" s="84">
        <v>0</v>
      </c>
      <c r="E11" s="86" t="s">
        <v>42</v>
      </c>
      <c r="F11" s="84">
        <v>4</v>
      </c>
      <c r="G11" s="84"/>
      <c r="H11" s="84"/>
      <c r="I11" s="88" t="str">
        <f t="shared" si="2"/>
        <v>SD/480*0</v>
      </c>
      <c r="J11" s="84"/>
      <c r="K11" s="84"/>
      <c r="L11" s="84"/>
      <c r="M11" s="84"/>
      <c r="N11" s="82">
        <f t="shared" si="6"/>
        <v>0</v>
      </c>
      <c r="O11" s="90">
        <f t="shared" si="7"/>
        <v>0</v>
      </c>
      <c r="P11" s="63"/>
      <c r="Q11" s="64"/>
      <c r="R11" s="60" t="str">
        <f t="shared" si="5"/>
        <v xml:space="preserve"> </v>
      </c>
    </row>
    <row r="12" spans="1:18" x14ac:dyDescent="0.25">
      <c r="A12" s="44"/>
      <c r="B12" s="98" t="s">
        <v>70</v>
      </c>
      <c r="C12" s="82">
        <v>20</v>
      </c>
      <c r="D12" s="82">
        <v>0</v>
      </c>
      <c r="E12" s="85" t="s">
        <v>42</v>
      </c>
      <c r="F12" s="82">
        <v>4</v>
      </c>
      <c r="G12" s="82"/>
      <c r="H12" s="82"/>
      <c r="I12" s="88" t="str">
        <f t="shared" si="2"/>
        <v>SD/480*0</v>
      </c>
      <c r="J12" s="82"/>
      <c r="K12" s="82"/>
      <c r="L12" s="82"/>
      <c r="M12" s="82"/>
      <c r="N12" s="82">
        <f t="shared" si="6"/>
        <v>0</v>
      </c>
      <c r="O12" s="89">
        <f t="shared" si="7"/>
        <v>0</v>
      </c>
      <c r="P12" s="61"/>
      <c r="Q12" s="62"/>
      <c r="R12" s="60" t="str">
        <f t="shared" si="5"/>
        <v xml:space="preserve"> </v>
      </c>
    </row>
    <row r="13" spans="1:18" x14ac:dyDescent="0.25">
      <c r="A13" s="45"/>
      <c r="B13" s="99" t="s">
        <v>70</v>
      </c>
      <c r="C13" s="84">
        <v>20</v>
      </c>
      <c r="D13" s="84">
        <v>0</v>
      </c>
      <c r="E13" s="86" t="s">
        <v>42</v>
      </c>
      <c r="F13" s="84">
        <v>4</v>
      </c>
      <c r="G13" s="84"/>
      <c r="H13" s="84"/>
      <c r="I13" s="88" t="str">
        <f t="shared" si="2"/>
        <v>SD/480*0</v>
      </c>
      <c r="J13" s="84"/>
      <c r="K13" s="84"/>
      <c r="L13" s="84"/>
      <c r="M13" s="84"/>
      <c r="N13" s="82">
        <f t="shared" si="6"/>
        <v>0</v>
      </c>
      <c r="O13" s="90">
        <f t="shared" si="7"/>
        <v>0</v>
      </c>
      <c r="P13" s="63"/>
      <c r="Q13" s="64"/>
      <c r="R13" s="60" t="str">
        <f t="shared" si="5"/>
        <v xml:space="preserve"> </v>
      </c>
    </row>
    <row r="14" spans="1:18" x14ac:dyDescent="0.25">
      <c r="A14" s="44"/>
      <c r="B14" s="98" t="s">
        <v>70</v>
      </c>
      <c r="C14" s="82">
        <v>20</v>
      </c>
      <c r="D14" s="82">
        <v>0</v>
      </c>
      <c r="E14" s="85" t="s">
        <v>42</v>
      </c>
      <c r="F14" s="82">
        <v>4</v>
      </c>
      <c r="G14" s="82"/>
      <c r="H14" s="82"/>
      <c r="I14" s="88" t="str">
        <f t="shared" si="2"/>
        <v>SD/480*0</v>
      </c>
      <c r="J14" s="82"/>
      <c r="K14" s="82"/>
      <c r="L14" s="82"/>
      <c r="M14" s="82"/>
      <c r="N14" s="82">
        <f t="shared" si="6"/>
        <v>0</v>
      </c>
      <c r="O14" s="89">
        <f t="shared" si="7"/>
        <v>0</v>
      </c>
      <c r="P14" s="61"/>
      <c r="Q14" s="62"/>
      <c r="R14" s="60" t="str">
        <f t="shared" si="5"/>
        <v xml:space="preserve"> </v>
      </c>
    </row>
    <row r="15" spans="1:18" x14ac:dyDescent="0.25">
      <c r="A15" s="45"/>
      <c r="B15" s="99" t="s">
        <v>70</v>
      </c>
      <c r="C15" s="84">
        <v>20</v>
      </c>
      <c r="D15" s="84">
        <v>0</v>
      </c>
      <c r="E15" s="86" t="s">
        <v>42</v>
      </c>
      <c r="F15" s="84">
        <v>4</v>
      </c>
      <c r="G15" s="84"/>
      <c r="H15" s="84"/>
      <c r="I15" s="88" t="str">
        <f t="shared" si="2"/>
        <v>SD/480*0</v>
      </c>
      <c r="J15" s="84"/>
      <c r="K15" s="84"/>
      <c r="L15" s="84"/>
      <c r="M15" s="84"/>
      <c r="N15" s="82">
        <f t="shared" si="6"/>
        <v>0</v>
      </c>
      <c r="O15" s="90">
        <f t="shared" si="7"/>
        <v>0</v>
      </c>
      <c r="P15" s="63"/>
      <c r="Q15" s="64"/>
      <c r="R15" s="60" t="str">
        <f t="shared" si="5"/>
        <v xml:space="preserve"> </v>
      </c>
    </row>
    <row r="16" spans="1:18" x14ac:dyDescent="0.25">
      <c r="A16" s="44"/>
      <c r="B16" s="98" t="s">
        <v>70</v>
      </c>
      <c r="C16" s="82">
        <v>20</v>
      </c>
      <c r="D16" s="82">
        <v>0</v>
      </c>
      <c r="E16" s="85" t="s">
        <v>42</v>
      </c>
      <c r="F16" s="82">
        <v>4</v>
      </c>
      <c r="G16" s="82"/>
      <c r="H16" s="82"/>
      <c r="I16" s="88" t="str">
        <f t="shared" si="2"/>
        <v>SD/480*0</v>
      </c>
      <c r="J16" s="82"/>
      <c r="K16" s="82"/>
      <c r="L16" s="82"/>
      <c r="M16" s="82"/>
      <c r="N16" s="82">
        <f t="shared" si="6"/>
        <v>0</v>
      </c>
      <c r="O16" s="89">
        <f t="shared" si="7"/>
        <v>0</v>
      </c>
      <c r="P16" s="61"/>
      <c r="Q16" s="62"/>
      <c r="R16" s="60" t="str">
        <f t="shared" si="5"/>
        <v xml:space="preserve"> </v>
      </c>
    </row>
    <row r="17" spans="1:18" x14ac:dyDescent="0.25">
      <c r="A17" s="45"/>
      <c r="B17" s="99" t="s">
        <v>70</v>
      </c>
      <c r="C17" s="84">
        <v>20</v>
      </c>
      <c r="D17" s="84">
        <v>0</v>
      </c>
      <c r="E17" s="86" t="s">
        <v>42</v>
      </c>
      <c r="F17" s="84">
        <v>4</v>
      </c>
      <c r="G17" s="84"/>
      <c r="H17" s="84"/>
      <c r="I17" s="88" t="str">
        <f t="shared" si="2"/>
        <v>SD/480*0</v>
      </c>
      <c r="J17" s="84"/>
      <c r="K17" s="84"/>
      <c r="L17" s="84"/>
      <c r="M17" s="84"/>
      <c r="N17" s="82">
        <f t="shared" si="6"/>
        <v>0</v>
      </c>
      <c r="O17" s="90">
        <f t="shared" si="7"/>
        <v>0</v>
      </c>
      <c r="P17" s="63"/>
      <c r="Q17" s="64"/>
      <c r="R17" s="60" t="str">
        <f t="shared" si="5"/>
        <v xml:space="preserve"> </v>
      </c>
    </row>
    <row r="18" spans="1:18" x14ac:dyDescent="0.25">
      <c r="A18" s="44"/>
      <c r="B18" s="98" t="s">
        <v>70</v>
      </c>
      <c r="C18" s="82">
        <v>20</v>
      </c>
      <c r="D18" s="82">
        <v>0</v>
      </c>
      <c r="E18" s="85" t="s">
        <v>42</v>
      </c>
      <c r="F18" s="82">
        <v>4</v>
      </c>
      <c r="G18" s="82"/>
      <c r="H18" s="82"/>
      <c r="I18" s="88" t="str">
        <f t="shared" si="2"/>
        <v>SD/480*0</v>
      </c>
      <c r="J18" s="82"/>
      <c r="K18" s="82"/>
      <c r="L18" s="82"/>
      <c r="M18" s="82"/>
      <c r="N18" s="82">
        <f t="shared" si="6"/>
        <v>0</v>
      </c>
      <c r="O18" s="89">
        <f t="shared" si="7"/>
        <v>0</v>
      </c>
      <c r="P18" s="61"/>
      <c r="Q18" s="62"/>
      <c r="R18" s="60" t="str">
        <f t="shared" si="5"/>
        <v xml:space="preserve"> </v>
      </c>
    </row>
    <row r="19" spans="1:18" x14ac:dyDescent="0.25">
      <c r="A19" s="45"/>
      <c r="B19" s="99" t="s">
        <v>70</v>
      </c>
      <c r="C19" s="84">
        <v>20</v>
      </c>
      <c r="D19" s="84">
        <v>0</v>
      </c>
      <c r="E19" s="86" t="s">
        <v>42</v>
      </c>
      <c r="F19" s="84">
        <v>4</v>
      </c>
      <c r="G19" s="84"/>
      <c r="H19" s="84"/>
      <c r="I19" s="88" t="str">
        <f t="shared" si="2"/>
        <v>SD/480*0</v>
      </c>
      <c r="J19" s="84"/>
      <c r="K19" s="84"/>
      <c r="L19" s="84"/>
      <c r="M19" s="84"/>
      <c r="N19" s="82">
        <f t="shared" si="6"/>
        <v>0</v>
      </c>
      <c r="O19" s="90">
        <f t="shared" si="7"/>
        <v>0</v>
      </c>
      <c r="P19" s="63"/>
      <c r="Q19" s="64"/>
      <c r="R19" s="60" t="str">
        <f t="shared" si="5"/>
        <v xml:space="preserve"> </v>
      </c>
    </row>
    <row r="20" spans="1:18" x14ac:dyDescent="0.25">
      <c r="A20" s="44"/>
      <c r="B20" s="98" t="s">
        <v>70</v>
      </c>
      <c r="C20" s="82">
        <v>20</v>
      </c>
      <c r="D20" s="82">
        <v>0</v>
      </c>
      <c r="E20" s="85" t="s">
        <v>42</v>
      </c>
      <c r="F20" s="82">
        <v>4</v>
      </c>
      <c r="G20" s="82"/>
      <c r="H20" s="82"/>
      <c r="I20" s="88" t="str">
        <f t="shared" si="2"/>
        <v>SD/480*0</v>
      </c>
      <c r="J20" s="82"/>
      <c r="K20" s="82"/>
      <c r="L20" s="82"/>
      <c r="M20" s="82"/>
      <c r="N20" s="82">
        <f t="shared" si="6"/>
        <v>0</v>
      </c>
      <c r="O20" s="89">
        <f t="shared" si="7"/>
        <v>0</v>
      </c>
      <c r="P20" s="61"/>
      <c r="Q20" s="62"/>
      <c r="R20" s="60" t="str">
        <f t="shared" si="5"/>
        <v xml:space="preserve"> </v>
      </c>
    </row>
    <row r="21" spans="1:18" x14ac:dyDescent="0.25">
      <c r="A21" s="45"/>
      <c r="B21" s="99" t="s">
        <v>70</v>
      </c>
      <c r="C21" s="84">
        <v>20</v>
      </c>
      <c r="D21" s="84">
        <v>0</v>
      </c>
      <c r="E21" s="86" t="s">
        <v>42</v>
      </c>
      <c r="F21" s="84">
        <v>4</v>
      </c>
      <c r="G21" s="84"/>
      <c r="H21" s="84"/>
      <c r="I21" s="88" t="str">
        <f t="shared" si="2"/>
        <v>SD/480*0</v>
      </c>
      <c r="J21" s="84"/>
      <c r="K21" s="84"/>
      <c r="L21" s="84"/>
      <c r="M21" s="84"/>
      <c r="N21" s="82">
        <f t="shared" si="6"/>
        <v>0</v>
      </c>
      <c r="O21" s="90">
        <f t="shared" si="7"/>
        <v>0</v>
      </c>
      <c r="P21" s="63"/>
      <c r="Q21" s="64"/>
      <c r="R21" s="60" t="str">
        <f t="shared" si="5"/>
        <v xml:space="preserve"> </v>
      </c>
    </row>
    <row r="22" spans="1:18" x14ac:dyDescent="0.25">
      <c r="A22" s="44"/>
      <c r="B22" s="98" t="s">
        <v>70</v>
      </c>
      <c r="C22" s="82">
        <v>20</v>
      </c>
      <c r="D22" s="82">
        <v>0</v>
      </c>
      <c r="E22" s="85" t="s">
        <v>42</v>
      </c>
      <c r="F22" s="82">
        <v>4</v>
      </c>
      <c r="G22" s="82"/>
      <c r="H22" s="82"/>
      <c r="I22" s="88" t="str">
        <f t="shared" si="2"/>
        <v>SD/480*0</v>
      </c>
      <c r="J22" s="82"/>
      <c r="K22" s="82"/>
      <c r="L22" s="82"/>
      <c r="M22" s="82"/>
      <c r="N22" s="82">
        <f t="shared" si="6"/>
        <v>0</v>
      </c>
      <c r="O22" s="89">
        <f t="shared" si="7"/>
        <v>0</v>
      </c>
      <c r="P22" s="61"/>
      <c r="Q22" s="62"/>
      <c r="R22" s="60" t="str">
        <f t="shared" si="5"/>
        <v xml:space="preserve"> </v>
      </c>
    </row>
    <row r="23" spans="1:18" x14ac:dyDescent="0.25">
      <c r="A23" s="45"/>
      <c r="B23" s="99" t="s">
        <v>70</v>
      </c>
      <c r="C23" s="84">
        <v>20</v>
      </c>
      <c r="D23" s="84">
        <v>0</v>
      </c>
      <c r="E23" s="86" t="s">
        <v>42</v>
      </c>
      <c r="F23" s="84">
        <v>4</v>
      </c>
      <c r="G23" s="84"/>
      <c r="H23" s="84"/>
      <c r="I23" s="88" t="str">
        <f t="shared" si="2"/>
        <v>SD/480*0</v>
      </c>
      <c r="J23" s="84"/>
      <c r="K23" s="84"/>
      <c r="L23" s="84"/>
      <c r="M23" s="84"/>
      <c r="N23" s="82">
        <f t="shared" si="6"/>
        <v>0</v>
      </c>
      <c r="O23" s="90">
        <f t="shared" si="7"/>
        <v>0</v>
      </c>
      <c r="P23" s="63"/>
      <c r="Q23" s="64"/>
      <c r="R23" s="60" t="str">
        <f t="shared" si="5"/>
        <v xml:space="preserve"> </v>
      </c>
    </row>
    <row r="24" spans="1:18" x14ac:dyDescent="0.25">
      <c r="A24" s="44"/>
      <c r="B24" s="98" t="s">
        <v>70</v>
      </c>
      <c r="C24" s="82">
        <v>20</v>
      </c>
      <c r="D24" s="82">
        <v>0</v>
      </c>
      <c r="E24" s="85" t="s">
        <v>42</v>
      </c>
      <c r="F24" s="82">
        <v>4</v>
      </c>
      <c r="G24" s="82"/>
      <c r="H24" s="82"/>
      <c r="I24" s="88" t="str">
        <f t="shared" si="2"/>
        <v>SD/480*0</v>
      </c>
      <c r="J24" s="82"/>
      <c r="K24" s="82"/>
      <c r="L24" s="82"/>
      <c r="M24" s="82"/>
      <c r="N24" s="82">
        <f t="shared" si="6"/>
        <v>0</v>
      </c>
      <c r="O24" s="89">
        <f t="shared" si="7"/>
        <v>0</v>
      </c>
      <c r="P24" s="61"/>
      <c r="Q24" s="62"/>
      <c r="R24" s="60" t="str">
        <f t="shared" si="5"/>
        <v xml:space="preserve"> </v>
      </c>
    </row>
    <row r="25" spans="1:18" x14ac:dyDescent="0.25">
      <c r="A25" s="45"/>
      <c r="B25" s="99" t="s">
        <v>70</v>
      </c>
      <c r="C25" s="84">
        <v>20</v>
      </c>
      <c r="D25" s="84">
        <v>0</v>
      </c>
      <c r="E25" s="86" t="s">
        <v>42</v>
      </c>
      <c r="F25" s="84">
        <v>4</v>
      </c>
      <c r="G25" s="84"/>
      <c r="H25" s="84"/>
      <c r="I25" s="88" t="str">
        <f t="shared" si="2"/>
        <v>SD/480*0</v>
      </c>
      <c r="J25" s="84"/>
      <c r="K25" s="84"/>
      <c r="L25" s="84"/>
      <c r="M25" s="84"/>
      <c r="N25" s="82">
        <f t="shared" si="6"/>
        <v>0</v>
      </c>
      <c r="O25" s="90">
        <f t="shared" si="7"/>
        <v>0</v>
      </c>
      <c r="P25" s="63"/>
      <c r="Q25" s="64"/>
      <c r="R25" s="60" t="str">
        <f t="shared" si="5"/>
        <v xml:space="preserve"> </v>
      </c>
    </row>
    <row r="26" spans="1:18" x14ac:dyDescent="0.25">
      <c r="A26" s="44"/>
      <c r="B26" s="98" t="s">
        <v>70</v>
      </c>
      <c r="C26" s="82">
        <v>20</v>
      </c>
      <c r="D26" s="82">
        <v>0</v>
      </c>
      <c r="E26" s="85" t="s">
        <v>42</v>
      </c>
      <c r="F26" s="82">
        <v>4</v>
      </c>
      <c r="G26" s="82"/>
      <c r="H26" s="82"/>
      <c r="I26" s="88" t="str">
        <f t="shared" si="2"/>
        <v>SD/480*0</v>
      </c>
      <c r="J26" s="82"/>
      <c r="K26" s="82"/>
      <c r="L26" s="82"/>
      <c r="M26" s="82"/>
      <c r="N26" s="82">
        <f t="shared" si="6"/>
        <v>0</v>
      </c>
      <c r="O26" s="89">
        <f t="shared" si="7"/>
        <v>0</v>
      </c>
      <c r="P26" s="61"/>
      <c r="Q26" s="62"/>
      <c r="R26" s="60" t="str">
        <f t="shared" si="5"/>
        <v xml:space="preserve"> </v>
      </c>
    </row>
    <row r="27" spans="1:18" x14ac:dyDescent="0.25">
      <c r="A27" s="45"/>
      <c r="B27" s="99" t="s">
        <v>70</v>
      </c>
      <c r="C27" s="84">
        <v>20</v>
      </c>
      <c r="D27" s="84">
        <v>0</v>
      </c>
      <c r="E27" s="86" t="s">
        <v>42</v>
      </c>
      <c r="F27" s="84">
        <v>4</v>
      </c>
      <c r="G27" s="84"/>
      <c r="H27" s="84"/>
      <c r="I27" s="88" t="str">
        <f t="shared" si="2"/>
        <v>SD/480*0</v>
      </c>
      <c r="J27" s="84"/>
      <c r="K27" s="84"/>
      <c r="L27" s="84"/>
      <c r="M27" s="84"/>
      <c r="N27" s="82">
        <f t="shared" si="6"/>
        <v>0</v>
      </c>
      <c r="O27" s="90">
        <f t="shared" si="7"/>
        <v>0</v>
      </c>
      <c r="P27" s="63"/>
      <c r="Q27" s="64"/>
      <c r="R27" s="60" t="str">
        <f t="shared" si="5"/>
        <v xml:space="preserve"> </v>
      </c>
    </row>
    <row r="28" spans="1:18" x14ac:dyDescent="0.25">
      <c r="A28" s="44"/>
      <c r="B28" s="98" t="s">
        <v>70</v>
      </c>
      <c r="C28" s="82">
        <v>20</v>
      </c>
      <c r="D28" s="82">
        <v>0</v>
      </c>
      <c r="E28" s="85" t="s">
        <v>42</v>
      </c>
      <c r="F28" s="82">
        <v>4</v>
      </c>
      <c r="G28" s="82"/>
      <c r="H28" s="82"/>
      <c r="I28" s="88" t="str">
        <f t="shared" si="2"/>
        <v>SD/480*0</v>
      </c>
      <c r="J28" s="82"/>
      <c r="K28" s="82"/>
      <c r="L28" s="82"/>
      <c r="M28" s="82"/>
      <c r="N28" s="82">
        <f t="shared" si="6"/>
        <v>0</v>
      </c>
      <c r="O28" s="89">
        <f t="shared" si="7"/>
        <v>0</v>
      </c>
      <c r="P28" s="61"/>
      <c r="Q28" s="62"/>
      <c r="R28" s="60" t="str">
        <f t="shared" si="5"/>
        <v xml:space="preserve"> </v>
      </c>
    </row>
    <row r="29" spans="1:18" x14ac:dyDescent="0.25">
      <c r="A29" s="45"/>
      <c r="B29" s="99" t="s">
        <v>70</v>
      </c>
      <c r="C29" s="84">
        <v>20</v>
      </c>
      <c r="D29" s="84">
        <v>0</v>
      </c>
      <c r="E29" s="86" t="s">
        <v>42</v>
      </c>
      <c r="F29" s="84">
        <v>4</v>
      </c>
      <c r="G29" s="84"/>
      <c r="H29" s="84"/>
      <c r="I29" s="88" t="str">
        <f t="shared" si="2"/>
        <v>SD/480*0</v>
      </c>
      <c r="J29" s="84"/>
      <c r="K29" s="84"/>
      <c r="L29" s="84"/>
      <c r="M29" s="84"/>
      <c r="N29" s="82">
        <f t="shared" si="6"/>
        <v>0</v>
      </c>
      <c r="O29" s="90">
        <f t="shared" si="7"/>
        <v>0</v>
      </c>
      <c r="P29" s="63"/>
      <c r="Q29" s="64"/>
      <c r="R29" s="60" t="str">
        <f t="shared" si="5"/>
        <v xml:space="preserve"> </v>
      </c>
    </row>
    <row r="30" spans="1:18" x14ac:dyDescent="0.25">
      <c r="A30" s="44"/>
      <c r="B30" s="98" t="s">
        <v>70</v>
      </c>
      <c r="C30" s="82">
        <v>20</v>
      </c>
      <c r="D30" s="82">
        <v>0</v>
      </c>
      <c r="E30" s="85" t="s">
        <v>42</v>
      </c>
      <c r="F30" s="82">
        <v>4</v>
      </c>
      <c r="G30" s="82"/>
      <c r="H30" s="82"/>
      <c r="I30" s="88" t="str">
        <f t="shared" si="2"/>
        <v>SD/480*0</v>
      </c>
      <c r="J30" s="82"/>
      <c r="K30" s="82"/>
      <c r="L30" s="82"/>
      <c r="M30" s="82"/>
      <c r="N30" s="82">
        <f t="shared" si="6"/>
        <v>0</v>
      </c>
      <c r="O30" s="89">
        <f t="shared" si="7"/>
        <v>0</v>
      </c>
      <c r="P30" s="61"/>
      <c r="Q30" s="62"/>
      <c r="R30" s="60" t="str">
        <f t="shared" si="5"/>
        <v xml:space="preserve"> </v>
      </c>
    </row>
    <row r="31" spans="1:18" x14ac:dyDescent="0.25">
      <c r="A31" s="45"/>
      <c r="B31" s="99" t="s">
        <v>70</v>
      </c>
      <c r="C31" s="84">
        <v>20</v>
      </c>
      <c r="D31" s="84">
        <v>0</v>
      </c>
      <c r="E31" s="86" t="s">
        <v>42</v>
      </c>
      <c r="F31" s="84">
        <v>4</v>
      </c>
      <c r="G31" s="84"/>
      <c r="H31" s="84"/>
      <c r="I31" s="88" t="str">
        <f t="shared" si="2"/>
        <v>SD/480*0</v>
      </c>
      <c r="J31" s="84"/>
      <c r="K31" s="84"/>
      <c r="L31" s="84"/>
      <c r="M31" s="84"/>
      <c r="N31" s="82">
        <f t="shared" si="6"/>
        <v>0</v>
      </c>
      <c r="O31" s="90">
        <f t="shared" si="7"/>
        <v>0</v>
      </c>
      <c r="P31" s="63"/>
      <c r="Q31" s="64"/>
      <c r="R31" s="60" t="str">
        <f t="shared" si="5"/>
        <v xml:space="preserve"> </v>
      </c>
    </row>
    <row r="32" spans="1:18" x14ac:dyDescent="0.25">
      <c r="A32" s="44"/>
      <c r="B32" s="98" t="s">
        <v>70</v>
      </c>
      <c r="C32" s="82">
        <v>20</v>
      </c>
      <c r="D32" s="82">
        <v>0</v>
      </c>
      <c r="E32" s="85" t="s">
        <v>42</v>
      </c>
      <c r="F32" s="82">
        <v>4</v>
      </c>
      <c r="G32" s="82"/>
      <c r="H32" s="82"/>
      <c r="I32" s="88" t="str">
        <f t="shared" si="2"/>
        <v>SD/480*0</v>
      </c>
      <c r="J32" s="82"/>
      <c r="K32" s="82"/>
      <c r="L32" s="82"/>
      <c r="M32" s="82"/>
      <c r="N32" s="82">
        <f t="shared" si="6"/>
        <v>0</v>
      </c>
      <c r="O32" s="89">
        <f t="shared" si="7"/>
        <v>0</v>
      </c>
      <c r="P32" s="61"/>
      <c r="Q32" s="62"/>
      <c r="R32" s="60" t="str">
        <f t="shared" si="5"/>
        <v xml:space="preserve"> </v>
      </c>
    </row>
    <row r="33" spans="1:18" x14ac:dyDescent="0.25">
      <c r="A33" s="45"/>
      <c r="B33" s="99" t="s">
        <v>70</v>
      </c>
      <c r="C33" s="84">
        <v>20</v>
      </c>
      <c r="D33" s="84">
        <v>0</v>
      </c>
      <c r="E33" s="86" t="s">
        <v>42</v>
      </c>
      <c r="F33" s="84">
        <v>4</v>
      </c>
      <c r="G33" s="84"/>
      <c r="H33" s="84"/>
      <c r="I33" s="88" t="str">
        <f t="shared" si="2"/>
        <v>SD/480*0</v>
      </c>
      <c r="J33" s="84"/>
      <c r="K33" s="84"/>
      <c r="L33" s="84"/>
      <c r="M33" s="84"/>
      <c r="N33" s="82">
        <f t="shared" si="6"/>
        <v>0</v>
      </c>
      <c r="O33" s="90">
        <f t="shared" si="7"/>
        <v>0</v>
      </c>
      <c r="P33" s="63"/>
      <c r="Q33" s="64"/>
      <c r="R33" s="60" t="str">
        <f t="shared" si="5"/>
        <v xml:space="preserve"> </v>
      </c>
    </row>
    <row r="34" spans="1:18" x14ac:dyDescent="0.25">
      <c r="A34" s="44"/>
      <c r="B34" s="98" t="s">
        <v>70</v>
      </c>
      <c r="C34" s="82">
        <v>20</v>
      </c>
      <c r="D34" s="82">
        <v>0</v>
      </c>
      <c r="E34" s="85" t="s">
        <v>42</v>
      </c>
      <c r="F34" s="82">
        <v>4</v>
      </c>
      <c r="G34" s="82"/>
      <c r="H34" s="82"/>
      <c r="I34" s="88" t="str">
        <f t="shared" si="2"/>
        <v>SD/480*0</v>
      </c>
      <c r="J34" s="82"/>
      <c r="K34" s="82"/>
      <c r="L34" s="82"/>
      <c r="M34" s="82"/>
      <c r="N34" s="82">
        <f t="shared" ref="N34:N65" si="8">IFERROR(VLOOKUP(A34,numnom,1,0),0)</f>
        <v>0</v>
      </c>
      <c r="O34" s="89">
        <f t="shared" si="7"/>
        <v>0</v>
      </c>
      <c r="P34" s="61"/>
      <c r="Q34" s="62"/>
      <c r="R34" s="60" t="str">
        <f t="shared" si="5"/>
        <v xml:space="preserve"> </v>
      </c>
    </row>
    <row r="35" spans="1:18" x14ac:dyDescent="0.25">
      <c r="A35" s="45"/>
      <c r="B35" s="99" t="s">
        <v>70</v>
      </c>
      <c r="C35" s="84">
        <v>20</v>
      </c>
      <c r="D35" s="84">
        <v>0</v>
      </c>
      <c r="E35" s="86" t="s">
        <v>42</v>
      </c>
      <c r="F35" s="84">
        <v>4</v>
      </c>
      <c r="G35" s="84"/>
      <c r="H35" s="84"/>
      <c r="I35" s="88" t="str">
        <f t="shared" si="2"/>
        <v>SD/480*0</v>
      </c>
      <c r="J35" s="84"/>
      <c r="K35" s="84"/>
      <c r="L35" s="84"/>
      <c r="M35" s="84"/>
      <c r="N35" s="82">
        <f t="shared" si="8"/>
        <v>0</v>
      </c>
      <c r="O35" s="90">
        <f t="shared" si="7"/>
        <v>0</v>
      </c>
      <c r="P35" s="63"/>
      <c r="Q35" s="64"/>
      <c r="R35" s="60" t="str">
        <f t="shared" si="5"/>
        <v xml:space="preserve"> </v>
      </c>
    </row>
    <row r="36" spans="1:18" x14ac:dyDescent="0.25">
      <c r="A36" s="44"/>
      <c r="B36" s="98" t="s">
        <v>70</v>
      </c>
      <c r="C36" s="82">
        <v>20</v>
      </c>
      <c r="D36" s="82">
        <v>0</v>
      </c>
      <c r="E36" s="85" t="s">
        <v>42</v>
      </c>
      <c r="F36" s="82">
        <v>4</v>
      </c>
      <c r="G36" s="82"/>
      <c r="H36" s="82"/>
      <c r="I36" s="88" t="str">
        <f t="shared" si="2"/>
        <v>SD/480*0</v>
      </c>
      <c r="J36" s="82"/>
      <c r="K36" s="82"/>
      <c r="L36" s="82"/>
      <c r="M36" s="82"/>
      <c r="N36" s="82">
        <f t="shared" si="8"/>
        <v>0</v>
      </c>
      <c r="O36" s="89">
        <f t="shared" si="7"/>
        <v>0</v>
      </c>
      <c r="P36" s="61"/>
      <c r="Q36" s="62"/>
      <c r="R36" s="60" t="str">
        <f t="shared" si="5"/>
        <v xml:space="preserve"> </v>
      </c>
    </row>
    <row r="37" spans="1:18" x14ac:dyDescent="0.25">
      <c r="A37" s="45"/>
      <c r="B37" s="99" t="s">
        <v>70</v>
      </c>
      <c r="C37" s="84">
        <v>20</v>
      </c>
      <c r="D37" s="84">
        <v>0</v>
      </c>
      <c r="E37" s="86" t="s">
        <v>42</v>
      </c>
      <c r="F37" s="84">
        <v>4</v>
      </c>
      <c r="G37" s="84"/>
      <c r="H37" s="84"/>
      <c r="I37" s="88" t="str">
        <f t="shared" si="2"/>
        <v>SD/480*0</v>
      </c>
      <c r="J37" s="84"/>
      <c r="K37" s="84"/>
      <c r="L37" s="84"/>
      <c r="M37" s="84"/>
      <c r="N37" s="82">
        <f t="shared" si="8"/>
        <v>0</v>
      </c>
      <c r="O37" s="90">
        <f t="shared" si="7"/>
        <v>0</v>
      </c>
      <c r="P37" s="63"/>
      <c r="Q37" s="64"/>
      <c r="R37" s="60" t="str">
        <f t="shared" si="5"/>
        <v xml:space="preserve"> </v>
      </c>
    </row>
    <row r="38" spans="1:18" x14ac:dyDescent="0.25">
      <c r="A38" s="44"/>
      <c r="B38" s="98" t="s">
        <v>70</v>
      </c>
      <c r="C38" s="82">
        <v>20</v>
      </c>
      <c r="D38" s="82">
        <v>0</v>
      </c>
      <c r="E38" s="85" t="s">
        <v>42</v>
      </c>
      <c r="F38" s="82">
        <v>4</v>
      </c>
      <c r="G38" s="82"/>
      <c r="H38" s="82"/>
      <c r="I38" s="88" t="str">
        <f t="shared" si="2"/>
        <v>SD/480*0</v>
      </c>
      <c r="J38" s="82"/>
      <c r="K38" s="82"/>
      <c r="L38" s="82"/>
      <c r="M38" s="82"/>
      <c r="N38" s="82">
        <f t="shared" si="8"/>
        <v>0</v>
      </c>
      <c r="O38" s="89">
        <f t="shared" si="7"/>
        <v>0</v>
      </c>
      <c r="P38" s="61"/>
      <c r="Q38" s="62"/>
      <c r="R38" s="60" t="str">
        <f t="shared" si="5"/>
        <v xml:space="preserve"> </v>
      </c>
    </row>
    <row r="39" spans="1:18" x14ac:dyDescent="0.25">
      <c r="A39" s="45"/>
      <c r="B39" s="99" t="s">
        <v>70</v>
      </c>
      <c r="C39" s="84">
        <v>20</v>
      </c>
      <c r="D39" s="84">
        <v>0</v>
      </c>
      <c r="E39" s="86" t="s">
        <v>42</v>
      </c>
      <c r="F39" s="84">
        <v>4</v>
      </c>
      <c r="G39" s="84"/>
      <c r="H39" s="84"/>
      <c r="I39" s="88" t="str">
        <f t="shared" si="2"/>
        <v>SD/480*0</v>
      </c>
      <c r="J39" s="84"/>
      <c r="K39" s="84"/>
      <c r="L39" s="84"/>
      <c r="M39" s="84"/>
      <c r="N39" s="82">
        <f t="shared" si="8"/>
        <v>0</v>
      </c>
      <c r="O39" s="90">
        <f t="shared" si="7"/>
        <v>0</v>
      </c>
      <c r="P39" s="63"/>
      <c r="Q39" s="64"/>
      <c r="R39" s="60" t="str">
        <f t="shared" si="5"/>
        <v xml:space="preserve"> </v>
      </c>
    </row>
    <row r="40" spans="1:18" x14ac:dyDescent="0.25">
      <c r="A40" s="44"/>
      <c r="B40" s="98" t="s">
        <v>70</v>
      </c>
      <c r="C40" s="82">
        <v>20</v>
      </c>
      <c r="D40" s="82">
        <v>0</v>
      </c>
      <c r="E40" s="85" t="s">
        <v>42</v>
      </c>
      <c r="F40" s="82">
        <v>4</v>
      </c>
      <c r="G40" s="82"/>
      <c r="H40" s="82"/>
      <c r="I40" s="88" t="str">
        <f t="shared" si="2"/>
        <v>SD/480*0</v>
      </c>
      <c r="J40" s="82"/>
      <c r="K40" s="82"/>
      <c r="L40" s="82"/>
      <c r="M40" s="82"/>
      <c r="N40" s="82">
        <f t="shared" si="8"/>
        <v>0</v>
      </c>
      <c r="O40" s="89">
        <f t="shared" si="7"/>
        <v>0</v>
      </c>
      <c r="P40" s="61"/>
      <c r="Q40" s="62"/>
      <c r="R40" s="60" t="str">
        <f t="shared" si="5"/>
        <v xml:space="preserve"> </v>
      </c>
    </row>
    <row r="41" spans="1:18" x14ac:dyDescent="0.25">
      <c r="A41" s="45"/>
      <c r="B41" s="99" t="s">
        <v>70</v>
      </c>
      <c r="C41" s="84">
        <v>20</v>
      </c>
      <c r="D41" s="84">
        <v>0</v>
      </c>
      <c r="E41" s="86" t="s">
        <v>42</v>
      </c>
      <c r="F41" s="84">
        <v>4</v>
      </c>
      <c r="G41" s="84"/>
      <c r="H41" s="84"/>
      <c r="I41" s="88" t="str">
        <f t="shared" si="2"/>
        <v>SD/480*0</v>
      </c>
      <c r="J41" s="84"/>
      <c r="K41" s="84"/>
      <c r="L41" s="84"/>
      <c r="M41" s="84"/>
      <c r="N41" s="82">
        <f t="shared" si="8"/>
        <v>0</v>
      </c>
      <c r="O41" s="90">
        <f t="shared" si="7"/>
        <v>0</v>
      </c>
      <c r="P41" s="63"/>
      <c r="Q41" s="64"/>
      <c r="R41" s="60" t="str">
        <f t="shared" si="5"/>
        <v xml:space="preserve"> </v>
      </c>
    </row>
    <row r="42" spans="1:18" x14ac:dyDescent="0.25">
      <c r="A42" s="44"/>
      <c r="B42" s="98" t="s">
        <v>70</v>
      </c>
      <c r="C42" s="82">
        <v>20</v>
      </c>
      <c r="D42" s="82">
        <v>0</v>
      </c>
      <c r="E42" s="85" t="s">
        <v>42</v>
      </c>
      <c r="F42" s="82">
        <v>4</v>
      </c>
      <c r="G42" s="82"/>
      <c r="H42" s="82"/>
      <c r="I42" s="88" t="str">
        <f t="shared" si="2"/>
        <v>SD/480*0</v>
      </c>
      <c r="J42" s="82"/>
      <c r="K42" s="82"/>
      <c r="L42" s="82"/>
      <c r="M42" s="82"/>
      <c r="N42" s="82">
        <f t="shared" si="8"/>
        <v>0</v>
      </c>
      <c r="O42" s="89">
        <f t="shared" si="7"/>
        <v>0</v>
      </c>
      <c r="P42" s="61"/>
      <c r="Q42" s="62"/>
      <c r="R42" s="60" t="str">
        <f t="shared" si="5"/>
        <v xml:space="preserve"> </v>
      </c>
    </row>
    <row r="43" spans="1:18" x14ac:dyDescent="0.25">
      <c r="A43" s="45"/>
      <c r="B43" s="99" t="s">
        <v>70</v>
      </c>
      <c r="C43" s="84">
        <v>20</v>
      </c>
      <c r="D43" s="84">
        <v>0</v>
      </c>
      <c r="E43" s="86" t="s">
        <v>42</v>
      </c>
      <c r="F43" s="84">
        <v>4</v>
      </c>
      <c r="G43" s="84"/>
      <c r="H43" s="84"/>
      <c r="I43" s="88" t="str">
        <f t="shared" si="2"/>
        <v>SD/480*0</v>
      </c>
      <c r="J43" s="84"/>
      <c r="K43" s="84"/>
      <c r="L43" s="84"/>
      <c r="M43" s="84"/>
      <c r="N43" s="82">
        <f t="shared" si="8"/>
        <v>0</v>
      </c>
      <c r="O43" s="90">
        <f t="shared" si="7"/>
        <v>0</v>
      </c>
      <c r="P43" s="63"/>
      <c r="Q43" s="64"/>
      <c r="R43" s="60" t="str">
        <f t="shared" si="5"/>
        <v xml:space="preserve"> </v>
      </c>
    </row>
    <row r="44" spans="1:18" x14ac:dyDescent="0.25">
      <c r="A44" s="44"/>
      <c r="B44" s="98" t="s">
        <v>70</v>
      </c>
      <c r="C44" s="82">
        <v>20</v>
      </c>
      <c r="D44" s="82">
        <v>0</v>
      </c>
      <c r="E44" s="85" t="s">
        <v>42</v>
      </c>
      <c r="F44" s="82">
        <v>4</v>
      </c>
      <c r="G44" s="82"/>
      <c r="H44" s="82"/>
      <c r="I44" s="88" t="str">
        <f t="shared" si="2"/>
        <v>SD/480*0</v>
      </c>
      <c r="J44" s="82"/>
      <c r="K44" s="82"/>
      <c r="L44" s="82"/>
      <c r="M44" s="82"/>
      <c r="N44" s="82">
        <f t="shared" si="8"/>
        <v>0</v>
      </c>
      <c r="O44" s="89">
        <f t="shared" si="7"/>
        <v>0</v>
      </c>
      <c r="P44" s="61"/>
      <c r="Q44" s="62"/>
      <c r="R44" s="60" t="str">
        <f t="shared" si="5"/>
        <v xml:space="preserve"> </v>
      </c>
    </row>
    <row r="45" spans="1:18" x14ac:dyDescent="0.25">
      <c r="A45" s="45"/>
      <c r="B45" s="99" t="s">
        <v>70</v>
      </c>
      <c r="C45" s="84">
        <v>20</v>
      </c>
      <c r="D45" s="84">
        <v>0</v>
      </c>
      <c r="E45" s="86" t="s">
        <v>42</v>
      </c>
      <c r="F45" s="84">
        <v>4</v>
      </c>
      <c r="G45" s="84"/>
      <c r="H45" s="84"/>
      <c r="I45" s="88" t="str">
        <f t="shared" si="2"/>
        <v>SD/480*0</v>
      </c>
      <c r="J45" s="84"/>
      <c r="K45" s="84"/>
      <c r="L45" s="84"/>
      <c r="M45" s="84"/>
      <c r="N45" s="82">
        <f t="shared" si="8"/>
        <v>0</v>
      </c>
      <c r="O45" s="90">
        <f t="shared" si="7"/>
        <v>0</v>
      </c>
      <c r="P45" s="63"/>
      <c r="Q45" s="64"/>
      <c r="R45" s="60" t="str">
        <f t="shared" si="5"/>
        <v xml:space="preserve"> </v>
      </c>
    </row>
    <row r="46" spans="1:18" x14ac:dyDescent="0.25">
      <c r="A46" s="44"/>
      <c r="B46" s="98" t="s">
        <v>70</v>
      </c>
      <c r="C46" s="82">
        <v>20</v>
      </c>
      <c r="D46" s="82">
        <v>0</v>
      </c>
      <c r="E46" s="85" t="s">
        <v>42</v>
      </c>
      <c r="F46" s="82">
        <v>4</v>
      </c>
      <c r="G46" s="82"/>
      <c r="H46" s="82"/>
      <c r="I46" s="88" t="str">
        <f t="shared" si="2"/>
        <v>SD/480*0</v>
      </c>
      <c r="J46" s="82"/>
      <c r="K46" s="82"/>
      <c r="L46" s="82"/>
      <c r="M46" s="82"/>
      <c r="N46" s="82">
        <f t="shared" si="8"/>
        <v>0</v>
      </c>
      <c r="O46" s="89">
        <f t="shared" si="7"/>
        <v>0</v>
      </c>
      <c r="P46" s="61"/>
      <c r="Q46" s="62"/>
      <c r="R46" s="60" t="str">
        <f t="shared" si="5"/>
        <v xml:space="preserve"> </v>
      </c>
    </row>
    <row r="47" spans="1:18" x14ac:dyDescent="0.25">
      <c r="A47" s="45"/>
      <c r="B47" s="99" t="s">
        <v>70</v>
      </c>
      <c r="C47" s="84">
        <v>20</v>
      </c>
      <c r="D47" s="84">
        <v>0</v>
      </c>
      <c r="E47" s="86" t="s">
        <v>42</v>
      </c>
      <c r="F47" s="84">
        <v>4</v>
      </c>
      <c r="G47" s="84"/>
      <c r="H47" s="84"/>
      <c r="I47" s="88" t="str">
        <f t="shared" si="2"/>
        <v>SD/480*0</v>
      </c>
      <c r="J47" s="84"/>
      <c r="K47" s="84"/>
      <c r="L47" s="84"/>
      <c r="M47" s="84"/>
      <c r="N47" s="82">
        <f t="shared" si="8"/>
        <v>0</v>
      </c>
      <c r="O47" s="90">
        <f t="shared" si="7"/>
        <v>0</v>
      </c>
      <c r="P47" s="63"/>
      <c r="Q47" s="64"/>
      <c r="R47" s="60" t="str">
        <f t="shared" si="5"/>
        <v xml:space="preserve"> </v>
      </c>
    </row>
    <row r="48" spans="1:18" x14ac:dyDescent="0.25">
      <c r="A48" s="44"/>
      <c r="B48" s="98" t="s">
        <v>70</v>
      </c>
      <c r="C48" s="82">
        <v>20</v>
      </c>
      <c r="D48" s="82">
        <v>0</v>
      </c>
      <c r="E48" s="85" t="s">
        <v>42</v>
      </c>
      <c r="F48" s="82">
        <v>4</v>
      </c>
      <c r="G48" s="82"/>
      <c r="H48" s="82"/>
      <c r="I48" s="88" t="str">
        <f t="shared" si="2"/>
        <v>SD/480*0</v>
      </c>
      <c r="J48" s="82"/>
      <c r="K48" s="82"/>
      <c r="L48" s="82"/>
      <c r="M48" s="82"/>
      <c r="N48" s="82">
        <f t="shared" si="8"/>
        <v>0</v>
      </c>
      <c r="O48" s="89">
        <f t="shared" si="7"/>
        <v>0</v>
      </c>
      <c r="P48" s="61"/>
      <c r="Q48" s="62"/>
      <c r="R48" s="60" t="str">
        <f t="shared" si="5"/>
        <v xml:space="preserve"> </v>
      </c>
    </row>
    <row r="49" spans="1:18" x14ac:dyDescent="0.25">
      <c r="A49" s="45"/>
      <c r="B49" s="99" t="s">
        <v>70</v>
      </c>
      <c r="C49" s="84">
        <v>20</v>
      </c>
      <c r="D49" s="84">
        <v>0</v>
      </c>
      <c r="E49" s="86" t="s">
        <v>42</v>
      </c>
      <c r="F49" s="84">
        <v>4</v>
      </c>
      <c r="G49" s="84"/>
      <c r="H49" s="84"/>
      <c r="I49" s="88" t="str">
        <f t="shared" si="2"/>
        <v>SD/480*0</v>
      </c>
      <c r="J49" s="84"/>
      <c r="K49" s="84"/>
      <c r="L49" s="84"/>
      <c r="M49" s="84"/>
      <c r="N49" s="82">
        <f t="shared" si="8"/>
        <v>0</v>
      </c>
      <c r="O49" s="90">
        <f t="shared" si="7"/>
        <v>0</v>
      </c>
      <c r="P49" s="63"/>
      <c r="Q49" s="64"/>
      <c r="R49" s="60" t="str">
        <f t="shared" si="5"/>
        <v xml:space="preserve"> </v>
      </c>
    </row>
    <row r="50" spans="1:18" x14ac:dyDescent="0.25">
      <c r="A50" s="44"/>
      <c r="B50" s="98" t="s">
        <v>70</v>
      </c>
      <c r="C50" s="82">
        <v>20</v>
      </c>
      <c r="D50" s="82">
        <v>0</v>
      </c>
      <c r="E50" s="85" t="s">
        <v>42</v>
      </c>
      <c r="F50" s="82">
        <v>4</v>
      </c>
      <c r="G50" s="82"/>
      <c r="H50" s="82"/>
      <c r="I50" s="88" t="str">
        <f t="shared" si="2"/>
        <v>SD/480*0</v>
      </c>
      <c r="J50" s="82"/>
      <c r="K50" s="82"/>
      <c r="L50" s="82"/>
      <c r="M50" s="82"/>
      <c r="N50" s="82">
        <f t="shared" si="8"/>
        <v>0</v>
      </c>
      <c r="O50" s="89">
        <f t="shared" si="7"/>
        <v>0</v>
      </c>
      <c r="P50" s="61"/>
      <c r="Q50" s="62"/>
      <c r="R50" s="60" t="str">
        <f t="shared" si="5"/>
        <v xml:space="preserve"> </v>
      </c>
    </row>
    <row r="51" spans="1:18" x14ac:dyDescent="0.25">
      <c r="A51" s="45"/>
      <c r="B51" s="99" t="s">
        <v>70</v>
      </c>
      <c r="C51" s="84">
        <v>20</v>
      </c>
      <c r="D51" s="84">
        <v>0</v>
      </c>
      <c r="E51" s="86" t="s">
        <v>42</v>
      </c>
      <c r="F51" s="84">
        <v>4</v>
      </c>
      <c r="G51" s="84"/>
      <c r="H51" s="84"/>
      <c r="I51" s="88" t="str">
        <f t="shared" si="2"/>
        <v>SD/480*0</v>
      </c>
      <c r="J51" s="84"/>
      <c r="K51" s="84"/>
      <c r="L51" s="84"/>
      <c r="M51" s="84"/>
      <c r="N51" s="82">
        <f t="shared" si="8"/>
        <v>0</v>
      </c>
      <c r="O51" s="90">
        <f t="shared" si="7"/>
        <v>0</v>
      </c>
      <c r="P51" s="63"/>
      <c r="Q51" s="64"/>
      <c r="R51" s="60" t="str">
        <f t="shared" si="5"/>
        <v xml:space="preserve"> </v>
      </c>
    </row>
    <row r="52" spans="1:18" x14ac:dyDescent="0.25">
      <c r="A52" s="44"/>
      <c r="B52" s="98" t="s">
        <v>70</v>
      </c>
      <c r="C52" s="82">
        <v>20</v>
      </c>
      <c r="D52" s="82">
        <v>0</v>
      </c>
      <c r="E52" s="85" t="s">
        <v>42</v>
      </c>
      <c r="F52" s="82">
        <v>4</v>
      </c>
      <c r="G52" s="82"/>
      <c r="H52" s="82"/>
      <c r="I52" s="88" t="str">
        <f t="shared" si="2"/>
        <v>SD/480*0</v>
      </c>
      <c r="J52" s="82"/>
      <c r="K52" s="82"/>
      <c r="L52" s="82"/>
      <c r="M52" s="82"/>
      <c r="N52" s="82">
        <f t="shared" si="8"/>
        <v>0</v>
      </c>
      <c r="O52" s="89">
        <f t="shared" si="7"/>
        <v>0</v>
      </c>
      <c r="P52" s="61"/>
      <c r="Q52" s="62"/>
      <c r="R52" s="60" t="str">
        <f t="shared" si="5"/>
        <v xml:space="preserve"> </v>
      </c>
    </row>
    <row r="53" spans="1:18" x14ac:dyDescent="0.25">
      <c r="A53" s="45"/>
      <c r="B53" s="99" t="s">
        <v>70</v>
      </c>
      <c r="C53" s="84">
        <v>20</v>
      </c>
      <c r="D53" s="84">
        <v>0</v>
      </c>
      <c r="E53" s="86" t="s">
        <v>42</v>
      </c>
      <c r="F53" s="84">
        <v>4</v>
      </c>
      <c r="G53" s="84"/>
      <c r="H53" s="84"/>
      <c r="I53" s="88" t="str">
        <f t="shared" si="2"/>
        <v>SD/480*0</v>
      </c>
      <c r="J53" s="84"/>
      <c r="K53" s="84"/>
      <c r="L53" s="84"/>
      <c r="M53" s="84"/>
      <c r="N53" s="82">
        <f t="shared" si="8"/>
        <v>0</v>
      </c>
      <c r="O53" s="90">
        <f t="shared" si="7"/>
        <v>0</v>
      </c>
      <c r="P53" s="63"/>
      <c r="Q53" s="64"/>
      <c r="R53" s="60" t="str">
        <f t="shared" si="5"/>
        <v xml:space="preserve"> </v>
      </c>
    </row>
    <row r="54" spans="1:18" x14ac:dyDescent="0.25">
      <c r="A54" s="44"/>
      <c r="B54" s="98" t="s">
        <v>70</v>
      </c>
      <c r="C54" s="82">
        <v>20</v>
      </c>
      <c r="D54" s="82">
        <v>0</v>
      </c>
      <c r="E54" s="85" t="s">
        <v>42</v>
      </c>
      <c r="F54" s="82">
        <v>4</v>
      </c>
      <c r="G54" s="82"/>
      <c r="H54" s="82"/>
      <c r="I54" s="88" t="str">
        <f t="shared" si="2"/>
        <v>SD/480*0</v>
      </c>
      <c r="J54" s="82"/>
      <c r="K54" s="82"/>
      <c r="L54" s="82"/>
      <c r="M54" s="82"/>
      <c r="N54" s="82">
        <f t="shared" si="8"/>
        <v>0</v>
      </c>
      <c r="O54" s="89">
        <f t="shared" si="7"/>
        <v>0</v>
      </c>
      <c r="P54" s="61"/>
      <c r="Q54" s="62"/>
      <c r="R54" s="60" t="str">
        <f t="shared" si="5"/>
        <v xml:space="preserve"> </v>
      </c>
    </row>
    <row r="55" spans="1:18" x14ac:dyDescent="0.25">
      <c r="A55" s="45"/>
      <c r="B55" s="99" t="s">
        <v>70</v>
      </c>
      <c r="C55" s="84">
        <v>20</v>
      </c>
      <c r="D55" s="84">
        <v>0</v>
      </c>
      <c r="E55" s="86" t="s">
        <v>42</v>
      </c>
      <c r="F55" s="84">
        <v>4</v>
      </c>
      <c r="G55" s="84"/>
      <c r="H55" s="84"/>
      <c r="I55" s="88" t="str">
        <f t="shared" si="2"/>
        <v>SD/480*0</v>
      </c>
      <c r="J55" s="84"/>
      <c r="K55" s="84"/>
      <c r="L55" s="84"/>
      <c r="M55" s="84"/>
      <c r="N55" s="82">
        <f t="shared" si="8"/>
        <v>0</v>
      </c>
      <c r="O55" s="90">
        <f t="shared" si="7"/>
        <v>0</v>
      </c>
      <c r="P55" s="63"/>
      <c r="Q55" s="64"/>
      <c r="R55" s="60" t="str">
        <f t="shared" si="5"/>
        <v xml:space="preserve"> </v>
      </c>
    </row>
    <row r="56" spans="1:18" x14ac:dyDescent="0.25">
      <c r="A56" s="44"/>
      <c r="B56" s="98" t="s">
        <v>70</v>
      </c>
      <c r="C56" s="82">
        <v>20</v>
      </c>
      <c r="D56" s="82">
        <v>0</v>
      </c>
      <c r="E56" s="85" t="s">
        <v>42</v>
      </c>
      <c r="F56" s="82">
        <v>4</v>
      </c>
      <c r="G56" s="82"/>
      <c r="H56" s="82"/>
      <c r="I56" s="88" t="str">
        <f t="shared" si="2"/>
        <v>SD/480*0</v>
      </c>
      <c r="J56" s="82"/>
      <c r="K56" s="82"/>
      <c r="L56" s="82"/>
      <c r="M56" s="82"/>
      <c r="N56" s="82">
        <f t="shared" si="8"/>
        <v>0</v>
      </c>
      <c r="O56" s="89">
        <f t="shared" si="7"/>
        <v>0</v>
      </c>
      <c r="P56" s="61"/>
      <c r="Q56" s="62"/>
      <c r="R56" s="60" t="str">
        <f t="shared" si="5"/>
        <v xml:space="preserve"> </v>
      </c>
    </row>
    <row r="57" spans="1:18" x14ac:dyDescent="0.25">
      <c r="A57" s="45"/>
      <c r="B57" s="99" t="s">
        <v>70</v>
      </c>
      <c r="C57" s="84">
        <v>20</v>
      </c>
      <c r="D57" s="84">
        <v>0</v>
      </c>
      <c r="E57" s="86" t="s">
        <v>42</v>
      </c>
      <c r="F57" s="84">
        <v>4</v>
      </c>
      <c r="G57" s="84"/>
      <c r="H57" s="84"/>
      <c r="I57" s="88" t="str">
        <f t="shared" si="2"/>
        <v>SD/480*0</v>
      </c>
      <c r="J57" s="84"/>
      <c r="K57" s="84"/>
      <c r="L57" s="84"/>
      <c r="M57" s="84"/>
      <c r="N57" s="82">
        <f t="shared" si="8"/>
        <v>0</v>
      </c>
      <c r="O57" s="90">
        <f t="shared" si="7"/>
        <v>0</v>
      </c>
      <c r="P57" s="63"/>
      <c r="Q57" s="64"/>
      <c r="R57" s="60" t="str">
        <f t="shared" si="5"/>
        <v xml:space="preserve"> </v>
      </c>
    </row>
    <row r="58" spans="1:18" x14ac:dyDescent="0.25">
      <c r="A58" s="44"/>
      <c r="B58" s="98" t="s">
        <v>70</v>
      </c>
      <c r="C58" s="82">
        <v>20</v>
      </c>
      <c r="D58" s="82">
        <v>0</v>
      </c>
      <c r="E58" s="85" t="s">
        <v>42</v>
      </c>
      <c r="F58" s="82">
        <v>4</v>
      </c>
      <c r="G58" s="82"/>
      <c r="H58" s="82"/>
      <c r="I58" s="88" t="str">
        <f t="shared" si="2"/>
        <v>SD/480*0</v>
      </c>
      <c r="J58" s="82"/>
      <c r="K58" s="82"/>
      <c r="L58" s="82"/>
      <c r="M58" s="82"/>
      <c r="N58" s="82">
        <f t="shared" si="8"/>
        <v>0</v>
      </c>
      <c r="O58" s="89">
        <f t="shared" si="7"/>
        <v>0</v>
      </c>
      <c r="P58" s="61"/>
      <c r="Q58" s="62"/>
      <c r="R58" s="60" t="str">
        <f t="shared" si="5"/>
        <v xml:space="preserve"> </v>
      </c>
    </row>
    <row r="59" spans="1:18" x14ac:dyDescent="0.25">
      <c r="A59" s="45"/>
      <c r="B59" s="99" t="s">
        <v>70</v>
      </c>
      <c r="C59" s="84">
        <v>20</v>
      </c>
      <c r="D59" s="84">
        <v>0</v>
      </c>
      <c r="E59" s="86" t="s">
        <v>42</v>
      </c>
      <c r="F59" s="84">
        <v>4</v>
      </c>
      <c r="G59" s="84"/>
      <c r="H59" s="84"/>
      <c r="I59" s="88" t="str">
        <f t="shared" si="2"/>
        <v>SD/480*0</v>
      </c>
      <c r="J59" s="84"/>
      <c r="K59" s="84"/>
      <c r="L59" s="84"/>
      <c r="M59" s="84"/>
      <c r="N59" s="82">
        <f t="shared" si="8"/>
        <v>0</v>
      </c>
      <c r="O59" s="90">
        <f t="shared" si="7"/>
        <v>0</v>
      </c>
      <c r="P59" s="63"/>
      <c r="Q59" s="64"/>
      <c r="R59" s="60" t="str">
        <f t="shared" si="5"/>
        <v xml:space="preserve"> </v>
      </c>
    </row>
    <row r="60" spans="1:18" x14ac:dyDescent="0.25">
      <c r="A60" s="44"/>
      <c r="B60" s="98" t="s">
        <v>70</v>
      </c>
      <c r="C60" s="82">
        <v>20</v>
      </c>
      <c r="D60" s="82">
        <v>0</v>
      </c>
      <c r="E60" s="85" t="s">
        <v>42</v>
      </c>
      <c r="F60" s="82">
        <v>4</v>
      </c>
      <c r="G60" s="82"/>
      <c r="H60" s="82"/>
      <c r="I60" s="88" t="str">
        <f t="shared" si="2"/>
        <v>SD/480*0</v>
      </c>
      <c r="J60" s="82"/>
      <c r="K60" s="82"/>
      <c r="L60" s="82"/>
      <c r="M60" s="82"/>
      <c r="N60" s="82">
        <f t="shared" si="8"/>
        <v>0</v>
      </c>
      <c r="O60" s="89">
        <f t="shared" si="7"/>
        <v>0</v>
      </c>
      <c r="P60" s="61"/>
      <c r="Q60" s="62"/>
      <c r="R60" s="60" t="str">
        <f t="shared" si="5"/>
        <v xml:space="preserve"> </v>
      </c>
    </row>
    <row r="61" spans="1:18" x14ac:dyDescent="0.25">
      <c r="A61" s="45"/>
      <c r="B61" s="99" t="s">
        <v>70</v>
      </c>
      <c r="C61" s="84">
        <v>20</v>
      </c>
      <c r="D61" s="84">
        <v>0</v>
      </c>
      <c r="E61" s="86" t="s">
        <v>42</v>
      </c>
      <c r="F61" s="84">
        <v>4</v>
      </c>
      <c r="G61" s="84"/>
      <c r="H61" s="84"/>
      <c r="I61" s="88" t="str">
        <f t="shared" si="2"/>
        <v>SD/480*0</v>
      </c>
      <c r="J61" s="84"/>
      <c r="K61" s="84"/>
      <c r="L61" s="84"/>
      <c r="M61" s="84"/>
      <c r="N61" s="82">
        <f t="shared" si="8"/>
        <v>0</v>
      </c>
      <c r="O61" s="90">
        <f t="shared" si="7"/>
        <v>0</v>
      </c>
      <c r="P61" s="63"/>
      <c r="Q61" s="64"/>
      <c r="R61" s="60" t="str">
        <f t="shared" si="5"/>
        <v xml:space="preserve"> </v>
      </c>
    </row>
    <row r="62" spans="1:18" x14ac:dyDescent="0.25">
      <c r="A62" s="44"/>
      <c r="B62" s="98" t="s">
        <v>70</v>
      </c>
      <c r="C62" s="82">
        <v>20</v>
      </c>
      <c r="D62" s="82">
        <v>0</v>
      </c>
      <c r="E62" s="85" t="s">
        <v>42</v>
      </c>
      <c r="F62" s="82">
        <v>4</v>
      </c>
      <c r="G62" s="82"/>
      <c r="H62" s="82"/>
      <c r="I62" s="88" t="str">
        <f t="shared" si="2"/>
        <v>SD/480*0</v>
      </c>
      <c r="J62" s="82"/>
      <c r="K62" s="82"/>
      <c r="L62" s="82"/>
      <c r="M62" s="82"/>
      <c r="N62" s="82">
        <f t="shared" si="8"/>
        <v>0</v>
      </c>
      <c r="O62" s="89">
        <f t="shared" si="7"/>
        <v>0</v>
      </c>
      <c r="P62" s="61"/>
      <c r="Q62" s="62"/>
      <c r="R62" s="60" t="str">
        <f t="shared" si="5"/>
        <v xml:space="preserve"> </v>
      </c>
    </row>
    <row r="63" spans="1:18" x14ac:dyDescent="0.25">
      <c r="A63" s="45"/>
      <c r="B63" s="99" t="s">
        <v>70</v>
      </c>
      <c r="C63" s="84">
        <v>20</v>
      </c>
      <c r="D63" s="84">
        <v>0</v>
      </c>
      <c r="E63" s="86" t="s">
        <v>42</v>
      </c>
      <c r="F63" s="84">
        <v>4</v>
      </c>
      <c r="G63" s="84"/>
      <c r="H63" s="84"/>
      <c r="I63" s="88" t="str">
        <f t="shared" si="2"/>
        <v>SD/480*0</v>
      </c>
      <c r="J63" s="84"/>
      <c r="K63" s="84"/>
      <c r="L63" s="84"/>
      <c r="M63" s="84"/>
      <c r="N63" s="82">
        <f t="shared" si="8"/>
        <v>0</v>
      </c>
      <c r="O63" s="90">
        <f t="shared" si="7"/>
        <v>0</v>
      </c>
      <c r="P63" s="63"/>
      <c r="Q63" s="64"/>
      <c r="R63" s="60" t="str">
        <f t="shared" si="5"/>
        <v xml:space="preserve"> </v>
      </c>
    </row>
    <row r="64" spans="1:18" x14ac:dyDescent="0.25">
      <c r="A64" s="44"/>
      <c r="B64" s="98" t="s">
        <v>70</v>
      </c>
      <c r="C64" s="82">
        <v>20</v>
      </c>
      <c r="D64" s="82">
        <v>0</v>
      </c>
      <c r="E64" s="85" t="s">
        <v>42</v>
      </c>
      <c r="F64" s="82">
        <v>4</v>
      </c>
      <c r="G64" s="82"/>
      <c r="H64" s="82"/>
      <c r="I64" s="88" t="str">
        <f t="shared" si="2"/>
        <v>SD/480*0</v>
      </c>
      <c r="J64" s="82"/>
      <c r="K64" s="82"/>
      <c r="L64" s="82"/>
      <c r="M64" s="82"/>
      <c r="N64" s="82">
        <f t="shared" si="8"/>
        <v>0</v>
      </c>
      <c r="O64" s="89">
        <f t="shared" si="7"/>
        <v>0</v>
      </c>
      <c r="P64" s="61"/>
      <c r="Q64" s="62"/>
      <c r="R64" s="60" t="str">
        <f t="shared" si="5"/>
        <v xml:space="preserve"> </v>
      </c>
    </row>
    <row r="65" spans="1:18" x14ac:dyDescent="0.25">
      <c r="A65" s="45"/>
      <c r="B65" s="99" t="s">
        <v>70</v>
      </c>
      <c r="C65" s="84">
        <v>20</v>
      </c>
      <c r="D65" s="84">
        <v>0</v>
      </c>
      <c r="E65" s="86" t="s">
        <v>42</v>
      </c>
      <c r="F65" s="84">
        <v>4</v>
      </c>
      <c r="G65" s="84"/>
      <c r="H65" s="84"/>
      <c r="I65" s="88" t="str">
        <f t="shared" si="2"/>
        <v>SD/480*0</v>
      </c>
      <c r="J65" s="84"/>
      <c r="K65" s="84"/>
      <c r="L65" s="84"/>
      <c r="M65" s="84"/>
      <c r="N65" s="82">
        <f t="shared" si="8"/>
        <v>0</v>
      </c>
      <c r="O65" s="90">
        <f t="shared" si="7"/>
        <v>0</v>
      </c>
      <c r="P65" s="63"/>
      <c r="Q65" s="64"/>
      <c r="R65" s="60" t="str">
        <f t="shared" si="5"/>
        <v xml:space="preserve"> </v>
      </c>
    </row>
    <row r="66" spans="1:18" x14ac:dyDescent="0.25">
      <c r="A66" s="44"/>
      <c r="B66" s="98" t="s">
        <v>70</v>
      </c>
      <c r="C66" s="82">
        <v>20</v>
      </c>
      <c r="D66" s="82">
        <v>0</v>
      </c>
      <c r="E66" s="85" t="s">
        <v>42</v>
      </c>
      <c r="F66" s="82">
        <v>4</v>
      </c>
      <c r="G66" s="82"/>
      <c r="H66" s="82"/>
      <c r="I66" s="88" t="str">
        <f t="shared" si="2"/>
        <v>SD/480*0</v>
      </c>
      <c r="J66" s="82"/>
      <c r="K66" s="82"/>
      <c r="L66" s="82"/>
      <c r="M66" s="82"/>
      <c r="N66" s="82">
        <f t="shared" ref="N66:N100" si="9">IFERROR(VLOOKUP(A66,numnom,1,0),0)</f>
        <v>0</v>
      </c>
      <c r="O66" s="89">
        <f t="shared" si="7"/>
        <v>0</v>
      </c>
      <c r="P66" s="61"/>
      <c r="Q66" s="62"/>
      <c r="R66" s="60" t="str">
        <f t="shared" si="5"/>
        <v xml:space="preserve"> </v>
      </c>
    </row>
    <row r="67" spans="1:18" x14ac:dyDescent="0.25">
      <c r="A67" s="45"/>
      <c r="B67" s="99" t="s">
        <v>70</v>
      </c>
      <c r="C67" s="84">
        <v>20</v>
      </c>
      <c r="D67" s="84">
        <v>0</v>
      </c>
      <c r="E67" s="86" t="s">
        <v>42</v>
      </c>
      <c r="F67" s="84">
        <v>4</v>
      </c>
      <c r="G67" s="84"/>
      <c r="H67" s="84"/>
      <c r="I67" s="88" t="str">
        <f t="shared" ref="I67:I100" si="10">CONCATENATE("SD","/","480","*",O67)</f>
        <v>SD/480*0</v>
      </c>
      <c r="J67" s="84"/>
      <c r="K67" s="84"/>
      <c r="L67" s="84"/>
      <c r="M67" s="84"/>
      <c r="N67" s="82">
        <f t="shared" si="9"/>
        <v>0</v>
      </c>
      <c r="O67" s="90">
        <f t="shared" ref="O67:O100" si="11">(P67*60)+Q67</f>
        <v>0</v>
      </c>
      <c r="P67" s="63"/>
      <c r="Q67" s="64"/>
      <c r="R67" s="60" t="str">
        <f t="shared" ref="R67:R100" si="12">IF(AND(A67=0,P67=0,Q67=0)," ",IF(N67=0,"El Número de Nómina no está dado de Alta",IF(A67=0,"Error en No. de Nómina",IF(AND(P67=0, Q67=0), "Error en Horas/Minutos",IF(COUNTIF($A$2:$A$100,A67)&gt;1,"El trabajador está duplicado","OK")))))</f>
        <v xml:space="preserve"> </v>
      </c>
    </row>
    <row r="68" spans="1:18" x14ac:dyDescent="0.25">
      <c r="A68" s="44"/>
      <c r="B68" s="98" t="s">
        <v>70</v>
      </c>
      <c r="C68" s="82">
        <v>20</v>
      </c>
      <c r="D68" s="82">
        <v>0</v>
      </c>
      <c r="E68" s="85" t="s">
        <v>42</v>
      </c>
      <c r="F68" s="82">
        <v>4</v>
      </c>
      <c r="G68" s="82"/>
      <c r="H68" s="82"/>
      <c r="I68" s="88" t="str">
        <f t="shared" si="10"/>
        <v>SD/480*0</v>
      </c>
      <c r="J68" s="82"/>
      <c r="K68" s="82"/>
      <c r="L68" s="82"/>
      <c r="M68" s="82"/>
      <c r="N68" s="82">
        <f t="shared" si="9"/>
        <v>0</v>
      </c>
      <c r="O68" s="89">
        <f t="shared" si="11"/>
        <v>0</v>
      </c>
      <c r="P68" s="61"/>
      <c r="Q68" s="62"/>
      <c r="R68" s="60" t="str">
        <f t="shared" si="12"/>
        <v xml:space="preserve"> </v>
      </c>
    </row>
    <row r="69" spans="1:18" x14ac:dyDescent="0.25">
      <c r="A69" s="45"/>
      <c r="B69" s="99" t="s">
        <v>70</v>
      </c>
      <c r="C69" s="84">
        <v>20</v>
      </c>
      <c r="D69" s="84">
        <v>0</v>
      </c>
      <c r="E69" s="86" t="s">
        <v>42</v>
      </c>
      <c r="F69" s="84">
        <v>4</v>
      </c>
      <c r="G69" s="84"/>
      <c r="H69" s="84"/>
      <c r="I69" s="88" t="str">
        <f t="shared" si="10"/>
        <v>SD/480*0</v>
      </c>
      <c r="J69" s="84"/>
      <c r="K69" s="84"/>
      <c r="L69" s="84"/>
      <c r="M69" s="84"/>
      <c r="N69" s="82">
        <f t="shared" si="9"/>
        <v>0</v>
      </c>
      <c r="O69" s="90">
        <f t="shared" si="11"/>
        <v>0</v>
      </c>
      <c r="P69" s="63"/>
      <c r="Q69" s="64"/>
      <c r="R69" s="60" t="str">
        <f t="shared" si="12"/>
        <v xml:space="preserve"> </v>
      </c>
    </row>
    <row r="70" spans="1:18" x14ac:dyDescent="0.25">
      <c r="A70" s="44"/>
      <c r="B70" s="98" t="s">
        <v>70</v>
      </c>
      <c r="C70" s="82">
        <v>20</v>
      </c>
      <c r="D70" s="82">
        <v>0</v>
      </c>
      <c r="E70" s="85" t="s">
        <v>42</v>
      </c>
      <c r="F70" s="82">
        <v>4</v>
      </c>
      <c r="G70" s="82"/>
      <c r="H70" s="82"/>
      <c r="I70" s="88" t="str">
        <f t="shared" si="10"/>
        <v>SD/480*0</v>
      </c>
      <c r="J70" s="82"/>
      <c r="K70" s="82"/>
      <c r="L70" s="82"/>
      <c r="M70" s="82"/>
      <c r="N70" s="82">
        <f t="shared" si="9"/>
        <v>0</v>
      </c>
      <c r="O70" s="89">
        <f t="shared" si="11"/>
        <v>0</v>
      </c>
      <c r="P70" s="61"/>
      <c r="Q70" s="62"/>
      <c r="R70" s="60" t="str">
        <f t="shared" si="12"/>
        <v xml:space="preserve"> </v>
      </c>
    </row>
    <row r="71" spans="1:18" x14ac:dyDescent="0.25">
      <c r="A71" s="45"/>
      <c r="B71" s="99" t="s">
        <v>70</v>
      </c>
      <c r="C71" s="84">
        <v>20</v>
      </c>
      <c r="D71" s="84">
        <v>0</v>
      </c>
      <c r="E71" s="86" t="s">
        <v>42</v>
      </c>
      <c r="F71" s="84">
        <v>4</v>
      </c>
      <c r="G71" s="84"/>
      <c r="H71" s="84"/>
      <c r="I71" s="88" t="str">
        <f t="shared" si="10"/>
        <v>SD/480*0</v>
      </c>
      <c r="J71" s="84"/>
      <c r="K71" s="84"/>
      <c r="L71" s="84"/>
      <c r="M71" s="84"/>
      <c r="N71" s="82">
        <f t="shared" si="9"/>
        <v>0</v>
      </c>
      <c r="O71" s="90">
        <f t="shared" si="11"/>
        <v>0</v>
      </c>
      <c r="P71" s="63"/>
      <c r="Q71" s="64"/>
      <c r="R71" s="60" t="str">
        <f t="shared" si="12"/>
        <v xml:space="preserve"> </v>
      </c>
    </row>
    <row r="72" spans="1:18" x14ac:dyDescent="0.25">
      <c r="A72" s="44"/>
      <c r="B72" s="98" t="s">
        <v>70</v>
      </c>
      <c r="C72" s="82">
        <v>20</v>
      </c>
      <c r="D72" s="82">
        <v>0</v>
      </c>
      <c r="E72" s="85" t="s">
        <v>42</v>
      </c>
      <c r="F72" s="82">
        <v>4</v>
      </c>
      <c r="G72" s="82"/>
      <c r="H72" s="82"/>
      <c r="I72" s="88" t="str">
        <f t="shared" si="10"/>
        <v>SD/480*0</v>
      </c>
      <c r="J72" s="82"/>
      <c r="K72" s="82"/>
      <c r="L72" s="82"/>
      <c r="M72" s="82"/>
      <c r="N72" s="82">
        <f t="shared" si="9"/>
        <v>0</v>
      </c>
      <c r="O72" s="89">
        <f t="shared" si="11"/>
        <v>0</v>
      </c>
      <c r="P72" s="61"/>
      <c r="Q72" s="62"/>
      <c r="R72" s="60" t="str">
        <f t="shared" si="12"/>
        <v xml:space="preserve"> </v>
      </c>
    </row>
    <row r="73" spans="1:18" x14ac:dyDescent="0.25">
      <c r="A73" s="45"/>
      <c r="B73" s="99" t="s">
        <v>70</v>
      </c>
      <c r="C73" s="84">
        <v>20</v>
      </c>
      <c r="D73" s="84">
        <v>0</v>
      </c>
      <c r="E73" s="86" t="s">
        <v>42</v>
      </c>
      <c r="F73" s="84">
        <v>4</v>
      </c>
      <c r="G73" s="84"/>
      <c r="H73" s="84"/>
      <c r="I73" s="88" t="str">
        <f t="shared" si="10"/>
        <v>SD/480*0</v>
      </c>
      <c r="J73" s="84"/>
      <c r="K73" s="84"/>
      <c r="L73" s="84"/>
      <c r="M73" s="84"/>
      <c r="N73" s="82">
        <f t="shared" si="9"/>
        <v>0</v>
      </c>
      <c r="O73" s="90">
        <f t="shared" si="11"/>
        <v>0</v>
      </c>
      <c r="P73" s="63"/>
      <c r="Q73" s="64"/>
      <c r="R73" s="60" t="str">
        <f t="shared" si="12"/>
        <v xml:space="preserve"> </v>
      </c>
    </row>
    <row r="74" spans="1:18" x14ac:dyDescent="0.25">
      <c r="A74" s="44"/>
      <c r="B74" s="98" t="s">
        <v>70</v>
      </c>
      <c r="C74" s="82">
        <v>20</v>
      </c>
      <c r="D74" s="82">
        <v>0</v>
      </c>
      <c r="E74" s="85" t="s">
        <v>42</v>
      </c>
      <c r="F74" s="82">
        <v>4</v>
      </c>
      <c r="G74" s="82"/>
      <c r="H74" s="82"/>
      <c r="I74" s="88" t="str">
        <f t="shared" si="10"/>
        <v>SD/480*0</v>
      </c>
      <c r="J74" s="82"/>
      <c r="K74" s="82"/>
      <c r="L74" s="82"/>
      <c r="M74" s="82"/>
      <c r="N74" s="82">
        <f t="shared" si="9"/>
        <v>0</v>
      </c>
      <c r="O74" s="89">
        <f t="shared" si="11"/>
        <v>0</v>
      </c>
      <c r="P74" s="61"/>
      <c r="Q74" s="62"/>
      <c r="R74" s="60" t="str">
        <f t="shared" si="12"/>
        <v xml:space="preserve"> </v>
      </c>
    </row>
    <row r="75" spans="1:18" x14ac:dyDescent="0.25">
      <c r="A75" s="45"/>
      <c r="B75" s="99" t="s">
        <v>70</v>
      </c>
      <c r="C75" s="84">
        <v>20</v>
      </c>
      <c r="D75" s="84">
        <v>0</v>
      </c>
      <c r="E75" s="86" t="s">
        <v>42</v>
      </c>
      <c r="F75" s="84">
        <v>4</v>
      </c>
      <c r="G75" s="84"/>
      <c r="H75" s="84"/>
      <c r="I75" s="88" t="str">
        <f t="shared" si="10"/>
        <v>SD/480*0</v>
      </c>
      <c r="J75" s="84"/>
      <c r="K75" s="84"/>
      <c r="L75" s="84"/>
      <c r="M75" s="84"/>
      <c r="N75" s="82">
        <f t="shared" si="9"/>
        <v>0</v>
      </c>
      <c r="O75" s="90">
        <f t="shared" si="11"/>
        <v>0</v>
      </c>
      <c r="P75" s="63"/>
      <c r="Q75" s="64"/>
      <c r="R75" s="60" t="str">
        <f t="shared" si="12"/>
        <v xml:space="preserve"> </v>
      </c>
    </row>
    <row r="76" spans="1:18" x14ac:dyDescent="0.25">
      <c r="A76" s="44"/>
      <c r="B76" s="98" t="s">
        <v>70</v>
      </c>
      <c r="C76" s="82">
        <v>20</v>
      </c>
      <c r="D76" s="82">
        <v>0</v>
      </c>
      <c r="E76" s="85" t="s">
        <v>42</v>
      </c>
      <c r="F76" s="82">
        <v>4</v>
      </c>
      <c r="G76" s="82"/>
      <c r="H76" s="82"/>
      <c r="I76" s="88" t="str">
        <f t="shared" si="10"/>
        <v>SD/480*0</v>
      </c>
      <c r="J76" s="82"/>
      <c r="K76" s="82"/>
      <c r="L76" s="82"/>
      <c r="M76" s="82"/>
      <c r="N76" s="82">
        <f t="shared" si="9"/>
        <v>0</v>
      </c>
      <c r="O76" s="89">
        <f t="shared" si="11"/>
        <v>0</v>
      </c>
      <c r="P76" s="61"/>
      <c r="Q76" s="62"/>
      <c r="R76" s="60" t="str">
        <f t="shared" si="12"/>
        <v xml:space="preserve"> </v>
      </c>
    </row>
    <row r="77" spans="1:18" x14ac:dyDescent="0.25">
      <c r="A77" s="45"/>
      <c r="B77" s="99" t="s">
        <v>70</v>
      </c>
      <c r="C77" s="84">
        <v>20</v>
      </c>
      <c r="D77" s="84">
        <v>0</v>
      </c>
      <c r="E77" s="86" t="s">
        <v>42</v>
      </c>
      <c r="F77" s="84">
        <v>4</v>
      </c>
      <c r="G77" s="84"/>
      <c r="H77" s="84"/>
      <c r="I77" s="88" t="str">
        <f t="shared" si="10"/>
        <v>SD/480*0</v>
      </c>
      <c r="J77" s="84"/>
      <c r="K77" s="84"/>
      <c r="L77" s="84"/>
      <c r="M77" s="84"/>
      <c r="N77" s="82">
        <f t="shared" si="9"/>
        <v>0</v>
      </c>
      <c r="O77" s="90">
        <f t="shared" si="11"/>
        <v>0</v>
      </c>
      <c r="P77" s="63"/>
      <c r="Q77" s="64"/>
      <c r="R77" s="60" t="str">
        <f t="shared" si="12"/>
        <v xml:space="preserve"> </v>
      </c>
    </row>
    <row r="78" spans="1:18" x14ac:dyDescent="0.25">
      <c r="A78" s="44"/>
      <c r="B78" s="98" t="s">
        <v>70</v>
      </c>
      <c r="C78" s="82">
        <v>20</v>
      </c>
      <c r="D78" s="82">
        <v>0</v>
      </c>
      <c r="E78" s="85" t="s">
        <v>42</v>
      </c>
      <c r="F78" s="82">
        <v>4</v>
      </c>
      <c r="G78" s="82"/>
      <c r="H78" s="82"/>
      <c r="I78" s="88" t="str">
        <f t="shared" si="10"/>
        <v>SD/480*0</v>
      </c>
      <c r="J78" s="82"/>
      <c r="K78" s="82"/>
      <c r="L78" s="82"/>
      <c r="M78" s="82"/>
      <c r="N78" s="82">
        <f t="shared" si="9"/>
        <v>0</v>
      </c>
      <c r="O78" s="89">
        <f t="shared" si="11"/>
        <v>0</v>
      </c>
      <c r="P78" s="61"/>
      <c r="Q78" s="62"/>
      <c r="R78" s="60" t="str">
        <f t="shared" si="12"/>
        <v xml:space="preserve"> </v>
      </c>
    </row>
    <row r="79" spans="1:18" x14ac:dyDescent="0.25">
      <c r="A79" s="45"/>
      <c r="B79" s="99" t="s">
        <v>70</v>
      </c>
      <c r="C79" s="84">
        <v>20</v>
      </c>
      <c r="D79" s="84">
        <v>0</v>
      </c>
      <c r="E79" s="86" t="s">
        <v>42</v>
      </c>
      <c r="F79" s="84">
        <v>4</v>
      </c>
      <c r="G79" s="84"/>
      <c r="H79" s="84"/>
      <c r="I79" s="88" t="str">
        <f t="shared" si="10"/>
        <v>SD/480*0</v>
      </c>
      <c r="J79" s="84"/>
      <c r="K79" s="84"/>
      <c r="L79" s="84"/>
      <c r="M79" s="84"/>
      <c r="N79" s="82">
        <f t="shared" si="9"/>
        <v>0</v>
      </c>
      <c r="O79" s="90">
        <f t="shared" si="11"/>
        <v>0</v>
      </c>
      <c r="P79" s="63"/>
      <c r="Q79" s="64"/>
      <c r="R79" s="60" t="str">
        <f t="shared" si="12"/>
        <v xml:space="preserve"> </v>
      </c>
    </row>
    <row r="80" spans="1:18" x14ac:dyDescent="0.25">
      <c r="A80" s="44"/>
      <c r="B80" s="98" t="s">
        <v>70</v>
      </c>
      <c r="C80" s="82">
        <v>20</v>
      </c>
      <c r="D80" s="82">
        <v>0</v>
      </c>
      <c r="E80" s="85" t="s">
        <v>42</v>
      </c>
      <c r="F80" s="82">
        <v>4</v>
      </c>
      <c r="G80" s="82"/>
      <c r="H80" s="82"/>
      <c r="I80" s="88" t="str">
        <f t="shared" si="10"/>
        <v>SD/480*0</v>
      </c>
      <c r="J80" s="82"/>
      <c r="K80" s="82"/>
      <c r="L80" s="82"/>
      <c r="M80" s="82"/>
      <c r="N80" s="82">
        <f t="shared" si="9"/>
        <v>0</v>
      </c>
      <c r="O80" s="89">
        <f t="shared" si="11"/>
        <v>0</v>
      </c>
      <c r="P80" s="61"/>
      <c r="Q80" s="62"/>
      <c r="R80" s="60" t="str">
        <f t="shared" si="12"/>
        <v xml:space="preserve"> </v>
      </c>
    </row>
    <row r="81" spans="1:18" x14ac:dyDescent="0.25">
      <c r="A81" s="45"/>
      <c r="B81" s="99" t="s">
        <v>70</v>
      </c>
      <c r="C81" s="84">
        <v>20</v>
      </c>
      <c r="D81" s="84">
        <v>0</v>
      </c>
      <c r="E81" s="86" t="s">
        <v>42</v>
      </c>
      <c r="F81" s="84">
        <v>4</v>
      </c>
      <c r="G81" s="84"/>
      <c r="H81" s="84"/>
      <c r="I81" s="88" t="str">
        <f t="shared" si="10"/>
        <v>SD/480*0</v>
      </c>
      <c r="J81" s="84"/>
      <c r="K81" s="84"/>
      <c r="L81" s="84"/>
      <c r="M81" s="84"/>
      <c r="N81" s="82">
        <f t="shared" si="9"/>
        <v>0</v>
      </c>
      <c r="O81" s="90">
        <f t="shared" si="11"/>
        <v>0</v>
      </c>
      <c r="P81" s="63"/>
      <c r="Q81" s="64"/>
      <c r="R81" s="60" t="str">
        <f t="shared" si="12"/>
        <v xml:space="preserve"> </v>
      </c>
    </row>
    <row r="82" spans="1:18" x14ac:dyDescent="0.25">
      <c r="A82" s="44"/>
      <c r="B82" s="98" t="s">
        <v>70</v>
      </c>
      <c r="C82" s="82">
        <v>20</v>
      </c>
      <c r="D82" s="82">
        <v>0</v>
      </c>
      <c r="E82" s="85" t="s">
        <v>42</v>
      </c>
      <c r="F82" s="82">
        <v>4</v>
      </c>
      <c r="G82" s="82"/>
      <c r="H82" s="82"/>
      <c r="I82" s="88" t="str">
        <f t="shared" si="10"/>
        <v>SD/480*0</v>
      </c>
      <c r="J82" s="82"/>
      <c r="K82" s="82"/>
      <c r="L82" s="82"/>
      <c r="M82" s="82"/>
      <c r="N82" s="82">
        <f t="shared" si="9"/>
        <v>0</v>
      </c>
      <c r="O82" s="89">
        <f t="shared" si="11"/>
        <v>0</v>
      </c>
      <c r="P82" s="61"/>
      <c r="Q82" s="62"/>
      <c r="R82" s="60" t="str">
        <f t="shared" si="12"/>
        <v xml:space="preserve"> </v>
      </c>
    </row>
    <row r="83" spans="1:18" x14ac:dyDescent="0.25">
      <c r="A83" s="45"/>
      <c r="B83" s="99" t="s">
        <v>70</v>
      </c>
      <c r="C83" s="84">
        <v>20</v>
      </c>
      <c r="D83" s="84">
        <v>0</v>
      </c>
      <c r="E83" s="86" t="s">
        <v>42</v>
      </c>
      <c r="F83" s="84">
        <v>4</v>
      </c>
      <c r="G83" s="84"/>
      <c r="H83" s="84"/>
      <c r="I83" s="88" t="str">
        <f t="shared" si="10"/>
        <v>SD/480*0</v>
      </c>
      <c r="J83" s="84"/>
      <c r="K83" s="84"/>
      <c r="L83" s="84"/>
      <c r="M83" s="84"/>
      <c r="N83" s="82">
        <f t="shared" si="9"/>
        <v>0</v>
      </c>
      <c r="O83" s="90">
        <f t="shared" si="11"/>
        <v>0</v>
      </c>
      <c r="P83" s="63"/>
      <c r="Q83" s="64"/>
      <c r="R83" s="60" t="str">
        <f t="shared" si="12"/>
        <v xml:space="preserve"> </v>
      </c>
    </row>
    <row r="84" spans="1:18" x14ac:dyDescent="0.25">
      <c r="A84" s="44"/>
      <c r="B84" s="98" t="s">
        <v>70</v>
      </c>
      <c r="C84" s="82">
        <v>20</v>
      </c>
      <c r="D84" s="82">
        <v>0</v>
      </c>
      <c r="E84" s="85" t="s">
        <v>42</v>
      </c>
      <c r="F84" s="82">
        <v>4</v>
      </c>
      <c r="G84" s="82"/>
      <c r="H84" s="82"/>
      <c r="I84" s="88" t="str">
        <f t="shared" si="10"/>
        <v>SD/480*0</v>
      </c>
      <c r="J84" s="82"/>
      <c r="K84" s="82"/>
      <c r="L84" s="82"/>
      <c r="M84" s="82"/>
      <c r="N84" s="82">
        <f t="shared" si="9"/>
        <v>0</v>
      </c>
      <c r="O84" s="89">
        <f t="shared" si="11"/>
        <v>0</v>
      </c>
      <c r="P84" s="61"/>
      <c r="Q84" s="62"/>
      <c r="R84" s="60" t="str">
        <f t="shared" si="12"/>
        <v xml:space="preserve"> </v>
      </c>
    </row>
    <row r="85" spans="1:18" x14ac:dyDescent="0.25">
      <c r="A85" s="45"/>
      <c r="B85" s="99" t="s">
        <v>70</v>
      </c>
      <c r="C85" s="84">
        <v>20</v>
      </c>
      <c r="D85" s="84">
        <v>0</v>
      </c>
      <c r="E85" s="86" t="s">
        <v>42</v>
      </c>
      <c r="F85" s="84">
        <v>4</v>
      </c>
      <c r="G85" s="84"/>
      <c r="H85" s="84"/>
      <c r="I85" s="88" t="str">
        <f t="shared" si="10"/>
        <v>SD/480*0</v>
      </c>
      <c r="J85" s="84"/>
      <c r="K85" s="84"/>
      <c r="L85" s="84"/>
      <c r="M85" s="84"/>
      <c r="N85" s="82">
        <f t="shared" si="9"/>
        <v>0</v>
      </c>
      <c r="O85" s="90">
        <f t="shared" si="11"/>
        <v>0</v>
      </c>
      <c r="P85" s="63"/>
      <c r="Q85" s="64"/>
      <c r="R85" s="60" t="str">
        <f t="shared" si="12"/>
        <v xml:space="preserve"> </v>
      </c>
    </row>
    <row r="86" spans="1:18" x14ac:dyDescent="0.25">
      <c r="A86" s="44"/>
      <c r="B86" s="98" t="s">
        <v>70</v>
      </c>
      <c r="C86" s="82">
        <v>20</v>
      </c>
      <c r="D86" s="82">
        <v>0</v>
      </c>
      <c r="E86" s="85" t="s">
        <v>42</v>
      </c>
      <c r="F86" s="82">
        <v>4</v>
      </c>
      <c r="G86" s="82"/>
      <c r="H86" s="82"/>
      <c r="I86" s="88" t="str">
        <f t="shared" si="10"/>
        <v>SD/480*0</v>
      </c>
      <c r="J86" s="82"/>
      <c r="K86" s="82"/>
      <c r="L86" s="82"/>
      <c r="M86" s="82"/>
      <c r="N86" s="82">
        <f t="shared" si="9"/>
        <v>0</v>
      </c>
      <c r="O86" s="89">
        <f t="shared" si="11"/>
        <v>0</v>
      </c>
      <c r="P86" s="61"/>
      <c r="Q86" s="62"/>
      <c r="R86" s="60" t="str">
        <f t="shared" si="12"/>
        <v xml:space="preserve"> </v>
      </c>
    </row>
    <row r="87" spans="1:18" x14ac:dyDescent="0.25">
      <c r="A87" s="45"/>
      <c r="B87" s="99" t="s">
        <v>70</v>
      </c>
      <c r="C87" s="84">
        <v>20</v>
      </c>
      <c r="D87" s="84">
        <v>0</v>
      </c>
      <c r="E87" s="86" t="s">
        <v>42</v>
      </c>
      <c r="F87" s="84">
        <v>4</v>
      </c>
      <c r="G87" s="84"/>
      <c r="H87" s="84"/>
      <c r="I87" s="88" t="str">
        <f t="shared" si="10"/>
        <v>SD/480*0</v>
      </c>
      <c r="J87" s="84"/>
      <c r="K87" s="84"/>
      <c r="L87" s="84"/>
      <c r="M87" s="84"/>
      <c r="N87" s="82">
        <f t="shared" si="9"/>
        <v>0</v>
      </c>
      <c r="O87" s="90">
        <f t="shared" si="11"/>
        <v>0</v>
      </c>
      <c r="P87" s="63"/>
      <c r="Q87" s="64"/>
      <c r="R87" s="60" t="str">
        <f t="shared" si="12"/>
        <v xml:space="preserve"> </v>
      </c>
    </row>
    <row r="88" spans="1:18" x14ac:dyDescent="0.25">
      <c r="A88" s="44"/>
      <c r="B88" s="98" t="s">
        <v>70</v>
      </c>
      <c r="C88" s="82">
        <v>20</v>
      </c>
      <c r="D88" s="82">
        <v>0</v>
      </c>
      <c r="E88" s="85" t="s">
        <v>42</v>
      </c>
      <c r="F88" s="82">
        <v>4</v>
      </c>
      <c r="G88" s="82"/>
      <c r="H88" s="82"/>
      <c r="I88" s="88" t="str">
        <f t="shared" si="10"/>
        <v>SD/480*0</v>
      </c>
      <c r="J88" s="82"/>
      <c r="K88" s="82"/>
      <c r="L88" s="82"/>
      <c r="M88" s="82"/>
      <c r="N88" s="82">
        <f t="shared" si="9"/>
        <v>0</v>
      </c>
      <c r="O88" s="89">
        <f t="shared" si="11"/>
        <v>0</v>
      </c>
      <c r="P88" s="61"/>
      <c r="Q88" s="62"/>
      <c r="R88" s="60" t="str">
        <f t="shared" si="12"/>
        <v xml:space="preserve"> </v>
      </c>
    </row>
    <row r="89" spans="1:18" x14ac:dyDescent="0.25">
      <c r="A89" s="45"/>
      <c r="B89" s="99" t="s">
        <v>70</v>
      </c>
      <c r="C89" s="84">
        <v>20</v>
      </c>
      <c r="D89" s="84">
        <v>0</v>
      </c>
      <c r="E89" s="86" t="s">
        <v>42</v>
      </c>
      <c r="F89" s="84">
        <v>4</v>
      </c>
      <c r="G89" s="84"/>
      <c r="H89" s="84"/>
      <c r="I89" s="88" t="str">
        <f t="shared" si="10"/>
        <v>SD/480*0</v>
      </c>
      <c r="J89" s="84"/>
      <c r="K89" s="84"/>
      <c r="L89" s="84"/>
      <c r="M89" s="84"/>
      <c r="N89" s="82">
        <f t="shared" si="9"/>
        <v>0</v>
      </c>
      <c r="O89" s="90">
        <f t="shared" si="11"/>
        <v>0</v>
      </c>
      <c r="P89" s="63"/>
      <c r="Q89" s="64"/>
      <c r="R89" s="60" t="str">
        <f t="shared" si="12"/>
        <v xml:space="preserve"> </v>
      </c>
    </row>
    <row r="90" spans="1:18" x14ac:dyDescent="0.25">
      <c r="A90" s="44"/>
      <c r="B90" s="98" t="s">
        <v>70</v>
      </c>
      <c r="C90" s="82">
        <v>20</v>
      </c>
      <c r="D90" s="82">
        <v>0</v>
      </c>
      <c r="E90" s="85" t="s">
        <v>42</v>
      </c>
      <c r="F90" s="82">
        <v>4</v>
      </c>
      <c r="G90" s="82"/>
      <c r="H90" s="82"/>
      <c r="I90" s="88" t="str">
        <f t="shared" si="10"/>
        <v>SD/480*0</v>
      </c>
      <c r="J90" s="82"/>
      <c r="K90" s="82"/>
      <c r="L90" s="82"/>
      <c r="M90" s="82"/>
      <c r="N90" s="82">
        <f t="shared" si="9"/>
        <v>0</v>
      </c>
      <c r="O90" s="89">
        <f t="shared" si="11"/>
        <v>0</v>
      </c>
      <c r="P90" s="61"/>
      <c r="Q90" s="62"/>
      <c r="R90" s="60" t="str">
        <f t="shared" si="12"/>
        <v xml:space="preserve"> </v>
      </c>
    </row>
    <row r="91" spans="1:18" x14ac:dyDescent="0.25">
      <c r="A91" s="45"/>
      <c r="B91" s="99" t="s">
        <v>70</v>
      </c>
      <c r="C91" s="84">
        <v>20</v>
      </c>
      <c r="D91" s="84">
        <v>0</v>
      </c>
      <c r="E91" s="86" t="s">
        <v>42</v>
      </c>
      <c r="F91" s="84">
        <v>4</v>
      </c>
      <c r="G91" s="84"/>
      <c r="H91" s="84"/>
      <c r="I91" s="88" t="str">
        <f t="shared" si="10"/>
        <v>SD/480*0</v>
      </c>
      <c r="J91" s="84"/>
      <c r="K91" s="84"/>
      <c r="L91" s="84"/>
      <c r="M91" s="84"/>
      <c r="N91" s="82">
        <f t="shared" si="9"/>
        <v>0</v>
      </c>
      <c r="O91" s="90">
        <f t="shared" si="11"/>
        <v>0</v>
      </c>
      <c r="P91" s="63"/>
      <c r="Q91" s="64"/>
      <c r="R91" s="60" t="str">
        <f t="shared" si="12"/>
        <v xml:space="preserve"> </v>
      </c>
    </row>
    <row r="92" spans="1:18" x14ac:dyDescent="0.25">
      <c r="A92" s="44"/>
      <c r="B92" s="98" t="s">
        <v>70</v>
      </c>
      <c r="C92" s="82">
        <v>20</v>
      </c>
      <c r="D92" s="82">
        <v>0</v>
      </c>
      <c r="E92" s="85" t="s">
        <v>42</v>
      </c>
      <c r="F92" s="82">
        <v>4</v>
      </c>
      <c r="G92" s="82"/>
      <c r="H92" s="82"/>
      <c r="I92" s="88" t="str">
        <f t="shared" si="10"/>
        <v>SD/480*0</v>
      </c>
      <c r="J92" s="82"/>
      <c r="K92" s="82"/>
      <c r="L92" s="82"/>
      <c r="M92" s="82"/>
      <c r="N92" s="82">
        <f t="shared" si="9"/>
        <v>0</v>
      </c>
      <c r="O92" s="89">
        <f t="shared" si="11"/>
        <v>0</v>
      </c>
      <c r="P92" s="61"/>
      <c r="Q92" s="62"/>
      <c r="R92" s="60" t="str">
        <f t="shared" si="12"/>
        <v xml:space="preserve"> </v>
      </c>
    </row>
    <row r="93" spans="1:18" x14ac:dyDescent="0.25">
      <c r="A93" s="45"/>
      <c r="B93" s="99" t="s">
        <v>70</v>
      </c>
      <c r="C93" s="84">
        <v>20</v>
      </c>
      <c r="D93" s="84">
        <v>0</v>
      </c>
      <c r="E93" s="86" t="s">
        <v>42</v>
      </c>
      <c r="F93" s="84">
        <v>4</v>
      </c>
      <c r="G93" s="84"/>
      <c r="H93" s="84"/>
      <c r="I93" s="88" t="str">
        <f t="shared" si="10"/>
        <v>SD/480*0</v>
      </c>
      <c r="J93" s="84"/>
      <c r="K93" s="84"/>
      <c r="L93" s="84"/>
      <c r="M93" s="84"/>
      <c r="N93" s="82">
        <f t="shared" si="9"/>
        <v>0</v>
      </c>
      <c r="O93" s="90">
        <f t="shared" si="11"/>
        <v>0</v>
      </c>
      <c r="P93" s="63"/>
      <c r="Q93" s="64"/>
      <c r="R93" s="60" t="str">
        <f t="shared" si="12"/>
        <v xml:space="preserve"> </v>
      </c>
    </row>
    <row r="94" spans="1:18" x14ac:dyDescent="0.25">
      <c r="A94" s="44"/>
      <c r="B94" s="98" t="s">
        <v>70</v>
      </c>
      <c r="C94" s="82">
        <v>20</v>
      </c>
      <c r="D94" s="82">
        <v>0</v>
      </c>
      <c r="E94" s="85" t="s">
        <v>42</v>
      </c>
      <c r="F94" s="82">
        <v>4</v>
      </c>
      <c r="G94" s="82"/>
      <c r="H94" s="82"/>
      <c r="I94" s="88" t="str">
        <f t="shared" si="10"/>
        <v>SD/480*0</v>
      </c>
      <c r="J94" s="82"/>
      <c r="K94" s="82"/>
      <c r="L94" s="82"/>
      <c r="M94" s="82"/>
      <c r="N94" s="82">
        <f t="shared" si="9"/>
        <v>0</v>
      </c>
      <c r="O94" s="89">
        <f t="shared" si="11"/>
        <v>0</v>
      </c>
      <c r="P94" s="61"/>
      <c r="Q94" s="62"/>
      <c r="R94" s="60" t="str">
        <f t="shared" si="12"/>
        <v xml:space="preserve"> </v>
      </c>
    </row>
    <row r="95" spans="1:18" x14ac:dyDescent="0.25">
      <c r="A95" s="45"/>
      <c r="B95" s="99" t="s">
        <v>70</v>
      </c>
      <c r="C95" s="84">
        <v>20</v>
      </c>
      <c r="D95" s="84">
        <v>0</v>
      </c>
      <c r="E95" s="86" t="s">
        <v>42</v>
      </c>
      <c r="F95" s="84">
        <v>4</v>
      </c>
      <c r="G95" s="84"/>
      <c r="H95" s="84"/>
      <c r="I95" s="88" t="str">
        <f t="shared" si="10"/>
        <v>SD/480*0</v>
      </c>
      <c r="J95" s="84"/>
      <c r="K95" s="84"/>
      <c r="L95" s="84"/>
      <c r="M95" s="84"/>
      <c r="N95" s="82">
        <f t="shared" si="9"/>
        <v>0</v>
      </c>
      <c r="O95" s="90">
        <f t="shared" si="11"/>
        <v>0</v>
      </c>
      <c r="P95" s="63"/>
      <c r="Q95" s="64"/>
      <c r="R95" s="60" t="str">
        <f t="shared" si="12"/>
        <v xml:space="preserve"> </v>
      </c>
    </row>
    <row r="96" spans="1:18" x14ac:dyDescent="0.25">
      <c r="A96" s="44"/>
      <c r="B96" s="98" t="s">
        <v>70</v>
      </c>
      <c r="C96" s="82">
        <v>20</v>
      </c>
      <c r="D96" s="82">
        <v>0</v>
      </c>
      <c r="E96" s="85" t="s">
        <v>42</v>
      </c>
      <c r="F96" s="82">
        <v>4</v>
      </c>
      <c r="G96" s="82"/>
      <c r="H96" s="82"/>
      <c r="I96" s="88" t="str">
        <f t="shared" si="10"/>
        <v>SD/480*0</v>
      </c>
      <c r="J96" s="82"/>
      <c r="K96" s="82"/>
      <c r="L96" s="82"/>
      <c r="M96" s="82"/>
      <c r="N96" s="82">
        <f t="shared" si="9"/>
        <v>0</v>
      </c>
      <c r="O96" s="89">
        <f t="shared" si="11"/>
        <v>0</v>
      </c>
      <c r="P96" s="61"/>
      <c r="Q96" s="62"/>
      <c r="R96" s="60" t="str">
        <f t="shared" si="12"/>
        <v xml:space="preserve"> </v>
      </c>
    </row>
    <row r="97" spans="1:18" x14ac:dyDescent="0.25">
      <c r="A97" s="45"/>
      <c r="B97" s="99" t="s">
        <v>70</v>
      </c>
      <c r="C97" s="84">
        <v>20</v>
      </c>
      <c r="D97" s="84">
        <v>0</v>
      </c>
      <c r="E97" s="86" t="s">
        <v>42</v>
      </c>
      <c r="F97" s="84">
        <v>4</v>
      </c>
      <c r="G97" s="84"/>
      <c r="H97" s="84"/>
      <c r="I97" s="88" t="str">
        <f t="shared" si="10"/>
        <v>SD/480*0</v>
      </c>
      <c r="J97" s="84"/>
      <c r="K97" s="84"/>
      <c r="L97" s="84"/>
      <c r="M97" s="84"/>
      <c r="N97" s="82">
        <f t="shared" si="9"/>
        <v>0</v>
      </c>
      <c r="O97" s="90">
        <f t="shared" si="11"/>
        <v>0</v>
      </c>
      <c r="P97" s="63"/>
      <c r="Q97" s="64"/>
      <c r="R97" s="60" t="str">
        <f t="shared" si="12"/>
        <v xml:space="preserve"> </v>
      </c>
    </row>
    <row r="98" spans="1:18" x14ac:dyDescent="0.25">
      <c r="A98" s="44"/>
      <c r="B98" s="98" t="s">
        <v>70</v>
      </c>
      <c r="C98" s="82">
        <v>20</v>
      </c>
      <c r="D98" s="82">
        <v>0</v>
      </c>
      <c r="E98" s="85" t="s">
        <v>42</v>
      </c>
      <c r="F98" s="82">
        <v>4</v>
      </c>
      <c r="G98" s="82"/>
      <c r="H98" s="82"/>
      <c r="I98" s="88" t="str">
        <f t="shared" si="10"/>
        <v>SD/480*0</v>
      </c>
      <c r="J98" s="82"/>
      <c r="K98" s="82"/>
      <c r="L98" s="82"/>
      <c r="M98" s="82"/>
      <c r="N98" s="82">
        <f t="shared" si="9"/>
        <v>0</v>
      </c>
      <c r="O98" s="89">
        <f t="shared" si="11"/>
        <v>0</v>
      </c>
      <c r="P98" s="61"/>
      <c r="Q98" s="62"/>
      <c r="R98" s="60" t="str">
        <f t="shared" si="12"/>
        <v xml:space="preserve"> </v>
      </c>
    </row>
    <row r="99" spans="1:18" x14ac:dyDescent="0.25">
      <c r="A99" s="45"/>
      <c r="B99" s="99" t="s">
        <v>70</v>
      </c>
      <c r="C99" s="84">
        <v>20</v>
      </c>
      <c r="D99" s="84">
        <v>0</v>
      </c>
      <c r="E99" s="86" t="s">
        <v>42</v>
      </c>
      <c r="F99" s="84">
        <v>4</v>
      </c>
      <c r="G99" s="84"/>
      <c r="H99" s="84"/>
      <c r="I99" s="88" t="str">
        <f t="shared" si="10"/>
        <v>SD/480*0</v>
      </c>
      <c r="J99" s="84"/>
      <c r="K99" s="84"/>
      <c r="L99" s="84"/>
      <c r="M99" s="84"/>
      <c r="N99" s="82">
        <f t="shared" si="9"/>
        <v>0</v>
      </c>
      <c r="O99" s="90">
        <f t="shared" si="11"/>
        <v>0</v>
      </c>
      <c r="P99" s="63"/>
      <c r="Q99" s="64"/>
      <c r="R99" s="60" t="str">
        <f t="shared" si="12"/>
        <v xml:space="preserve"> </v>
      </c>
    </row>
    <row r="100" spans="1:18" x14ac:dyDescent="0.25">
      <c r="A100" s="44"/>
      <c r="B100" s="98" t="s">
        <v>70</v>
      </c>
      <c r="C100" s="82">
        <v>20</v>
      </c>
      <c r="D100" s="82">
        <v>0</v>
      </c>
      <c r="E100" s="85" t="s">
        <v>42</v>
      </c>
      <c r="F100" s="82">
        <v>4</v>
      </c>
      <c r="G100" s="82"/>
      <c r="H100" s="82"/>
      <c r="I100" s="88" t="str">
        <f t="shared" si="10"/>
        <v>SD/480*0</v>
      </c>
      <c r="J100" s="82"/>
      <c r="K100" s="82"/>
      <c r="L100" s="82"/>
      <c r="M100" s="82"/>
      <c r="N100" s="82">
        <f t="shared" si="9"/>
        <v>0</v>
      </c>
      <c r="O100" s="89">
        <f t="shared" si="11"/>
        <v>0</v>
      </c>
      <c r="P100" s="61"/>
      <c r="Q100" s="62"/>
      <c r="R100" s="60" t="str">
        <f t="shared" si="12"/>
        <v xml:space="preserve"> </v>
      </c>
    </row>
    <row r="101" spans="1:18" x14ac:dyDescent="0.25">
      <c r="A101" s="12">
        <f>SUM(A1:A100)</f>
        <v>0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>SUM(P1:P100)</f>
        <v>0</v>
      </c>
      <c r="Q101" s="12">
        <f>SUM(Q1:Q100)</f>
        <v>0</v>
      </c>
    </row>
    <row r="102" spans="1:18" x14ac:dyDescent="0.25">
      <c r="A102" s="12">
        <f>COUNT(A2:A100)</f>
        <v>0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2"/>
      <c r="Q102" s="10"/>
    </row>
    <row r="103" spans="1:18" x14ac:dyDescent="0.25">
      <c r="P103" s="12"/>
    </row>
    <row r="104" spans="1:18" x14ac:dyDescent="0.25">
      <c r="P104" s="12"/>
    </row>
    <row r="105" spans="1:18" x14ac:dyDescent="0.25">
      <c r="P105" s="12"/>
    </row>
    <row r="106" spans="1:18" x14ac:dyDescent="0.25">
      <c r="P106" s="12"/>
    </row>
    <row r="107" spans="1:18" x14ac:dyDescent="0.25">
      <c r="P107" s="12"/>
    </row>
    <row r="108" spans="1:18" x14ac:dyDescent="0.25">
      <c r="P108" s="12"/>
    </row>
    <row r="109" spans="1:18" x14ac:dyDescent="0.25">
      <c r="P109" s="12"/>
    </row>
    <row r="110" spans="1:18" x14ac:dyDescent="0.25">
      <c r="P110" s="12"/>
    </row>
    <row r="111" spans="1:18" x14ac:dyDescent="0.25">
      <c r="P111" s="12"/>
    </row>
    <row r="112" spans="1:18" x14ac:dyDescent="0.25">
      <c r="P112" s="12"/>
    </row>
    <row r="113" spans="16:16" x14ac:dyDescent="0.25">
      <c r="P113" s="12"/>
    </row>
    <row r="114" spans="16:16" x14ac:dyDescent="0.25">
      <c r="P114" s="12"/>
    </row>
    <row r="115" spans="16:16" x14ac:dyDescent="0.25">
      <c r="P115" s="12"/>
    </row>
    <row r="116" spans="16:16" x14ac:dyDescent="0.25">
      <c r="P116" s="12"/>
    </row>
    <row r="117" spans="16:16" x14ac:dyDescent="0.25">
      <c r="P117" s="12"/>
    </row>
    <row r="118" spans="16:16" x14ac:dyDescent="0.25">
      <c r="P118" s="12"/>
    </row>
    <row r="119" spans="16:16" x14ac:dyDescent="0.25">
      <c r="P119" s="12"/>
    </row>
    <row r="120" spans="16:16" x14ac:dyDescent="0.25">
      <c r="P120" s="12"/>
    </row>
    <row r="121" spans="16:16" x14ac:dyDescent="0.25">
      <c r="P121" s="12"/>
    </row>
    <row r="122" spans="16:16" x14ac:dyDescent="0.25">
      <c r="P122" s="12"/>
    </row>
    <row r="123" spans="16:16" x14ac:dyDescent="0.25">
      <c r="P123" s="12"/>
    </row>
    <row r="124" spans="16:16" x14ac:dyDescent="0.25">
      <c r="P124" s="12"/>
    </row>
    <row r="125" spans="16:16" x14ac:dyDescent="0.25">
      <c r="P125" s="12"/>
    </row>
    <row r="126" spans="16:16" x14ac:dyDescent="0.25">
      <c r="P126" s="12"/>
    </row>
    <row r="127" spans="16:16" x14ac:dyDescent="0.25">
      <c r="P127" s="12"/>
    </row>
    <row r="128" spans="16:16" x14ac:dyDescent="0.25">
      <c r="P128" s="12"/>
    </row>
    <row r="129" spans="16:16" x14ac:dyDescent="0.25">
      <c r="P129" s="12"/>
    </row>
    <row r="130" spans="16:16" x14ac:dyDescent="0.25">
      <c r="P130" s="12"/>
    </row>
    <row r="131" spans="16:16" x14ac:dyDescent="0.25">
      <c r="P131" s="12"/>
    </row>
    <row r="132" spans="16:16" x14ac:dyDescent="0.25">
      <c r="P132" s="12"/>
    </row>
    <row r="133" spans="16:16" x14ac:dyDescent="0.25">
      <c r="P133" s="12"/>
    </row>
    <row r="134" spans="16:16" x14ac:dyDescent="0.25">
      <c r="P134" s="12"/>
    </row>
    <row r="135" spans="16:16" x14ac:dyDescent="0.25">
      <c r="P135" s="12"/>
    </row>
    <row r="136" spans="16:16" x14ac:dyDescent="0.25">
      <c r="P136" s="12"/>
    </row>
    <row r="137" spans="16:16" x14ac:dyDescent="0.25">
      <c r="P137" s="12"/>
    </row>
    <row r="138" spans="16:16" x14ac:dyDescent="0.25">
      <c r="P138" s="12"/>
    </row>
    <row r="139" spans="16:16" x14ac:dyDescent="0.25">
      <c r="P139" s="12"/>
    </row>
    <row r="140" spans="16:16" x14ac:dyDescent="0.25">
      <c r="P140" s="12"/>
    </row>
    <row r="141" spans="16:16" x14ac:dyDescent="0.25">
      <c r="P141" s="12"/>
    </row>
    <row r="142" spans="16:16" x14ac:dyDescent="0.25">
      <c r="P142" s="12"/>
    </row>
    <row r="143" spans="16:16" x14ac:dyDescent="0.25">
      <c r="P143" s="12"/>
    </row>
    <row r="144" spans="16:16" x14ac:dyDescent="0.25">
      <c r="P144" s="12"/>
    </row>
    <row r="145" spans="16:16" x14ac:dyDescent="0.25">
      <c r="P145" s="12"/>
    </row>
    <row r="146" spans="16:16" x14ac:dyDescent="0.25">
      <c r="P146" s="12"/>
    </row>
    <row r="147" spans="16:16" x14ac:dyDescent="0.25">
      <c r="P147" s="12"/>
    </row>
    <row r="148" spans="16:16" x14ac:dyDescent="0.25">
      <c r="P148" s="12"/>
    </row>
    <row r="149" spans="16:16" x14ac:dyDescent="0.25">
      <c r="P149" s="12"/>
    </row>
    <row r="150" spans="16:16" x14ac:dyDescent="0.25">
      <c r="P150" s="12"/>
    </row>
    <row r="151" spans="16:16" x14ac:dyDescent="0.25">
      <c r="P151" s="12"/>
    </row>
    <row r="152" spans="16:16" x14ac:dyDescent="0.25">
      <c r="P152" s="12"/>
    </row>
    <row r="153" spans="16:16" x14ac:dyDescent="0.25">
      <c r="P153" s="12"/>
    </row>
    <row r="154" spans="16:16" x14ac:dyDescent="0.25">
      <c r="P154" s="12"/>
    </row>
    <row r="155" spans="16:16" x14ac:dyDescent="0.25">
      <c r="P155" s="12"/>
    </row>
    <row r="156" spans="16:16" x14ac:dyDescent="0.25">
      <c r="P156" s="12"/>
    </row>
    <row r="157" spans="16:16" x14ac:dyDescent="0.25">
      <c r="P157" s="12"/>
    </row>
    <row r="158" spans="16:16" x14ac:dyDescent="0.25">
      <c r="P158" s="12"/>
    </row>
    <row r="159" spans="16:16" x14ac:dyDescent="0.25">
      <c r="P159" s="12"/>
    </row>
    <row r="160" spans="16:16" x14ac:dyDescent="0.25">
      <c r="P160" s="12"/>
    </row>
    <row r="161" spans="16:16" x14ac:dyDescent="0.25">
      <c r="P161" s="12"/>
    </row>
    <row r="162" spans="16:16" x14ac:dyDescent="0.25">
      <c r="P162" s="12"/>
    </row>
    <row r="163" spans="16:16" x14ac:dyDescent="0.25">
      <c r="P163" s="12"/>
    </row>
    <row r="164" spans="16:16" x14ac:dyDescent="0.25">
      <c r="P164" s="12"/>
    </row>
    <row r="165" spans="16:16" x14ac:dyDescent="0.25">
      <c r="P165" s="12"/>
    </row>
    <row r="166" spans="16:16" x14ac:dyDescent="0.25">
      <c r="P166" s="12"/>
    </row>
    <row r="167" spans="16:16" x14ac:dyDescent="0.25">
      <c r="P167" s="12"/>
    </row>
    <row r="168" spans="16:16" x14ac:dyDescent="0.25">
      <c r="P168" s="12"/>
    </row>
    <row r="169" spans="16:16" x14ac:dyDescent="0.25">
      <c r="P169" s="12"/>
    </row>
    <row r="170" spans="16:16" x14ac:dyDescent="0.25">
      <c r="P170" s="12"/>
    </row>
    <row r="171" spans="16:16" x14ac:dyDescent="0.25">
      <c r="P171" s="12"/>
    </row>
    <row r="172" spans="16:16" x14ac:dyDescent="0.25">
      <c r="P172" s="12"/>
    </row>
    <row r="173" spans="16:16" x14ac:dyDescent="0.25">
      <c r="P173" s="12"/>
    </row>
    <row r="174" spans="16:16" x14ac:dyDescent="0.25">
      <c r="P174" s="12"/>
    </row>
    <row r="175" spans="16:16" x14ac:dyDescent="0.25">
      <c r="P175" s="12"/>
    </row>
    <row r="176" spans="16:16" x14ac:dyDescent="0.25">
      <c r="P176" s="12"/>
    </row>
    <row r="177" spans="16:16" x14ac:dyDescent="0.25">
      <c r="P177" s="12"/>
    </row>
    <row r="178" spans="16:16" x14ac:dyDescent="0.25">
      <c r="P178" s="12"/>
    </row>
    <row r="179" spans="16:16" x14ac:dyDescent="0.25">
      <c r="P179" s="12"/>
    </row>
    <row r="180" spans="16:16" x14ac:dyDescent="0.25">
      <c r="P180" s="12"/>
    </row>
    <row r="181" spans="16:16" x14ac:dyDescent="0.25">
      <c r="P181" s="12"/>
    </row>
    <row r="182" spans="16:16" x14ac:dyDescent="0.25">
      <c r="P182" s="12"/>
    </row>
    <row r="183" spans="16:16" x14ac:dyDescent="0.25">
      <c r="P183" s="12"/>
    </row>
    <row r="184" spans="16:16" x14ac:dyDescent="0.25">
      <c r="P184" s="12"/>
    </row>
    <row r="185" spans="16:16" x14ac:dyDescent="0.25">
      <c r="P185" s="12"/>
    </row>
    <row r="186" spans="16:16" x14ac:dyDescent="0.25">
      <c r="P186" s="12"/>
    </row>
    <row r="187" spans="16:16" x14ac:dyDescent="0.25">
      <c r="P187" s="12"/>
    </row>
    <row r="188" spans="16:16" x14ac:dyDescent="0.25">
      <c r="P188" s="12"/>
    </row>
    <row r="189" spans="16:16" x14ac:dyDescent="0.25">
      <c r="P189" s="12"/>
    </row>
    <row r="190" spans="16:16" x14ac:dyDescent="0.25">
      <c r="P190" s="12"/>
    </row>
    <row r="191" spans="16:16" x14ac:dyDescent="0.25">
      <c r="P191" s="12"/>
    </row>
    <row r="192" spans="16:16" x14ac:dyDescent="0.25">
      <c r="P192" s="12"/>
    </row>
    <row r="193" spans="16:16" x14ac:dyDescent="0.25">
      <c r="P193" s="12"/>
    </row>
    <row r="194" spans="16:16" x14ac:dyDescent="0.25">
      <c r="P194" s="12"/>
    </row>
    <row r="195" spans="16:16" x14ac:dyDescent="0.25">
      <c r="P195" s="12"/>
    </row>
    <row r="196" spans="16:16" x14ac:dyDescent="0.25">
      <c r="P196" s="12"/>
    </row>
    <row r="197" spans="16:16" x14ac:dyDescent="0.25">
      <c r="P197" s="12"/>
    </row>
    <row r="198" spans="16:16" x14ac:dyDescent="0.25">
      <c r="P198" s="12"/>
    </row>
    <row r="199" spans="16:16" x14ac:dyDescent="0.25">
      <c r="P199" s="12"/>
    </row>
    <row r="200" spans="16:16" x14ac:dyDescent="0.25">
      <c r="P200" s="12"/>
    </row>
    <row r="201" spans="16:16" x14ac:dyDescent="0.25">
      <c r="P201" s="12"/>
    </row>
    <row r="202" spans="16:16" x14ac:dyDescent="0.25">
      <c r="P202" s="12"/>
    </row>
    <row r="203" spans="16:16" x14ac:dyDescent="0.25">
      <c r="P203" s="12"/>
    </row>
    <row r="204" spans="16:16" x14ac:dyDescent="0.25">
      <c r="P204" s="12"/>
    </row>
    <row r="205" spans="16:16" x14ac:dyDescent="0.25">
      <c r="P205" s="12"/>
    </row>
    <row r="206" spans="16:16" x14ac:dyDescent="0.25">
      <c r="P206" s="12"/>
    </row>
    <row r="207" spans="16:16" x14ac:dyDescent="0.25">
      <c r="P207" s="12"/>
    </row>
    <row r="208" spans="16:16" x14ac:dyDescent="0.25">
      <c r="P208" s="12"/>
    </row>
    <row r="209" spans="16:16" x14ac:dyDescent="0.25">
      <c r="P209" s="12"/>
    </row>
    <row r="210" spans="16:16" x14ac:dyDescent="0.25">
      <c r="P210" s="12"/>
    </row>
    <row r="211" spans="16:16" x14ac:dyDescent="0.25">
      <c r="P211" s="12"/>
    </row>
    <row r="212" spans="16:16" x14ac:dyDescent="0.25">
      <c r="P212" s="12"/>
    </row>
    <row r="213" spans="16:16" x14ac:dyDescent="0.25">
      <c r="P213" s="12"/>
    </row>
    <row r="214" spans="16:16" x14ac:dyDescent="0.25">
      <c r="P214" s="12"/>
    </row>
    <row r="215" spans="16:16" x14ac:dyDescent="0.25">
      <c r="P215" s="12"/>
    </row>
    <row r="216" spans="16:16" x14ac:dyDescent="0.25">
      <c r="P216" s="12"/>
    </row>
    <row r="217" spans="16:16" x14ac:dyDescent="0.25">
      <c r="P217" s="12"/>
    </row>
    <row r="218" spans="16:16" x14ac:dyDescent="0.25">
      <c r="P218" s="12"/>
    </row>
    <row r="219" spans="16:16" x14ac:dyDescent="0.25">
      <c r="P219" s="12"/>
    </row>
    <row r="220" spans="16:16" x14ac:dyDescent="0.25">
      <c r="P220" s="12"/>
    </row>
    <row r="221" spans="16:16" x14ac:dyDescent="0.25">
      <c r="P221" s="12"/>
    </row>
    <row r="222" spans="16:16" x14ac:dyDescent="0.25">
      <c r="P222" s="12"/>
    </row>
    <row r="223" spans="16:16" x14ac:dyDescent="0.25">
      <c r="P223" s="12"/>
    </row>
    <row r="224" spans="16:16" x14ac:dyDescent="0.25">
      <c r="P224" s="12"/>
    </row>
    <row r="225" spans="16:16" x14ac:dyDescent="0.25">
      <c r="P225" s="12"/>
    </row>
    <row r="226" spans="16:16" x14ac:dyDescent="0.25">
      <c r="P226" s="12"/>
    </row>
    <row r="227" spans="16:16" x14ac:dyDescent="0.25">
      <c r="P227" s="12"/>
    </row>
    <row r="228" spans="16:16" x14ac:dyDescent="0.25">
      <c r="P228" s="12"/>
    </row>
    <row r="229" spans="16:16" x14ac:dyDescent="0.25">
      <c r="P229" s="12"/>
    </row>
    <row r="230" spans="16:16" x14ac:dyDescent="0.25">
      <c r="P230" s="12"/>
    </row>
    <row r="231" spans="16:16" x14ac:dyDescent="0.25">
      <c r="P231" s="12"/>
    </row>
    <row r="232" spans="16:16" x14ac:dyDescent="0.25">
      <c r="P232" s="12"/>
    </row>
    <row r="233" spans="16:16" x14ac:dyDescent="0.25">
      <c r="P233" s="12"/>
    </row>
    <row r="234" spans="16:16" x14ac:dyDescent="0.25">
      <c r="P234" s="12"/>
    </row>
    <row r="235" spans="16:16" x14ac:dyDescent="0.25">
      <c r="P235" s="12"/>
    </row>
    <row r="236" spans="16:16" x14ac:dyDescent="0.25">
      <c r="P236" s="12"/>
    </row>
    <row r="237" spans="16:16" x14ac:dyDescent="0.25">
      <c r="P237" s="12"/>
    </row>
    <row r="238" spans="16:16" x14ac:dyDescent="0.25">
      <c r="P238" s="12"/>
    </row>
    <row r="239" spans="16:16" x14ac:dyDescent="0.25">
      <c r="P239" s="12"/>
    </row>
    <row r="240" spans="16:16" x14ac:dyDescent="0.25">
      <c r="P240" s="12"/>
    </row>
    <row r="241" spans="16:16" x14ac:dyDescent="0.25">
      <c r="P241" s="12"/>
    </row>
    <row r="242" spans="16:16" x14ac:dyDescent="0.25">
      <c r="P242" s="12"/>
    </row>
    <row r="243" spans="16:16" x14ac:dyDescent="0.25">
      <c r="P243" s="12"/>
    </row>
    <row r="244" spans="16:16" x14ac:dyDescent="0.25">
      <c r="P244" s="12"/>
    </row>
    <row r="245" spans="16:16" x14ac:dyDescent="0.25">
      <c r="P245" s="12"/>
    </row>
    <row r="246" spans="16:16" x14ac:dyDescent="0.25">
      <c r="P246" s="12"/>
    </row>
    <row r="247" spans="16:16" x14ac:dyDescent="0.25">
      <c r="P247" s="12"/>
    </row>
    <row r="248" spans="16:16" x14ac:dyDescent="0.25">
      <c r="P248" s="12"/>
    </row>
    <row r="249" spans="16:16" x14ac:dyDescent="0.25">
      <c r="P249" s="12"/>
    </row>
    <row r="250" spans="16:16" x14ac:dyDescent="0.25">
      <c r="P250" s="12"/>
    </row>
    <row r="251" spans="16:16" x14ac:dyDescent="0.25">
      <c r="P251" s="12"/>
    </row>
    <row r="252" spans="16:16" x14ac:dyDescent="0.25">
      <c r="P252" s="12"/>
    </row>
    <row r="253" spans="16:16" x14ac:dyDescent="0.25">
      <c r="P253" s="12"/>
    </row>
    <row r="254" spans="16:16" x14ac:dyDescent="0.25">
      <c r="P254" s="12"/>
    </row>
    <row r="255" spans="16:16" x14ac:dyDescent="0.25">
      <c r="P255" s="12"/>
    </row>
    <row r="256" spans="16:16" x14ac:dyDescent="0.25">
      <c r="P256" s="12"/>
    </row>
    <row r="257" spans="16:16" x14ac:dyDescent="0.25">
      <c r="P257" s="12"/>
    </row>
    <row r="258" spans="16:16" x14ac:dyDescent="0.25">
      <c r="P258" s="12"/>
    </row>
    <row r="259" spans="16:16" x14ac:dyDescent="0.25">
      <c r="P259" s="12"/>
    </row>
    <row r="260" spans="16:16" x14ac:dyDescent="0.25">
      <c r="P260" s="12"/>
    </row>
    <row r="261" spans="16:16" x14ac:dyDescent="0.25">
      <c r="P261" s="12"/>
    </row>
    <row r="262" spans="16:16" x14ac:dyDescent="0.25">
      <c r="P262" s="12"/>
    </row>
    <row r="263" spans="16:16" x14ac:dyDescent="0.25">
      <c r="P263" s="12"/>
    </row>
    <row r="264" spans="16:16" x14ac:dyDescent="0.25">
      <c r="P264" s="12"/>
    </row>
    <row r="265" spans="16:16" x14ac:dyDescent="0.25">
      <c r="P265" s="12"/>
    </row>
    <row r="266" spans="16:16" x14ac:dyDescent="0.25">
      <c r="P266" s="12"/>
    </row>
    <row r="267" spans="16:16" x14ac:dyDescent="0.25">
      <c r="P267" s="12"/>
    </row>
    <row r="268" spans="16:16" x14ac:dyDescent="0.25">
      <c r="P268" s="12"/>
    </row>
    <row r="269" spans="16:16" x14ac:dyDescent="0.25">
      <c r="P269" s="12"/>
    </row>
    <row r="270" spans="16:16" x14ac:dyDescent="0.25">
      <c r="P270" s="12"/>
    </row>
    <row r="271" spans="16:16" x14ac:dyDescent="0.25">
      <c r="P271" s="12"/>
    </row>
    <row r="272" spans="16:16" x14ac:dyDescent="0.25">
      <c r="P272" s="12"/>
    </row>
    <row r="273" spans="16:16" x14ac:dyDescent="0.25">
      <c r="P273" s="12"/>
    </row>
    <row r="274" spans="16:16" x14ac:dyDescent="0.25">
      <c r="P274" s="12"/>
    </row>
    <row r="275" spans="16:16" x14ac:dyDescent="0.25">
      <c r="P275" s="12"/>
    </row>
    <row r="276" spans="16:16" x14ac:dyDescent="0.25">
      <c r="P276" s="12"/>
    </row>
    <row r="277" spans="16:16" x14ac:dyDescent="0.25">
      <c r="P277" s="12"/>
    </row>
    <row r="278" spans="16:16" x14ac:dyDescent="0.25">
      <c r="P278" s="12"/>
    </row>
    <row r="279" spans="16:16" x14ac:dyDescent="0.25">
      <c r="P279" s="12"/>
    </row>
    <row r="280" spans="16:16" x14ac:dyDescent="0.25">
      <c r="P280" s="12"/>
    </row>
    <row r="281" spans="16:16" x14ac:dyDescent="0.25">
      <c r="P281" s="12"/>
    </row>
    <row r="282" spans="16:16" x14ac:dyDescent="0.25">
      <c r="P282" s="12"/>
    </row>
    <row r="283" spans="16:16" x14ac:dyDescent="0.25">
      <c r="P283" s="12"/>
    </row>
    <row r="284" spans="16:16" x14ac:dyDescent="0.25">
      <c r="P284" s="12"/>
    </row>
    <row r="285" spans="16:16" x14ac:dyDescent="0.25">
      <c r="P285" s="12"/>
    </row>
    <row r="286" spans="16:16" x14ac:dyDescent="0.25">
      <c r="P286" s="12"/>
    </row>
    <row r="287" spans="16:16" x14ac:dyDescent="0.25">
      <c r="P287" s="12"/>
    </row>
    <row r="288" spans="16:16" x14ac:dyDescent="0.25">
      <c r="P288" s="12"/>
    </row>
    <row r="289" spans="16:16" x14ac:dyDescent="0.25">
      <c r="P289" s="12"/>
    </row>
    <row r="290" spans="16:16" x14ac:dyDescent="0.25">
      <c r="P290" s="12"/>
    </row>
    <row r="291" spans="16:16" x14ac:dyDescent="0.25">
      <c r="P291" s="12"/>
    </row>
    <row r="292" spans="16:16" x14ac:dyDescent="0.25">
      <c r="P292" s="12"/>
    </row>
    <row r="293" spans="16:16" x14ac:dyDescent="0.25">
      <c r="P293" s="12"/>
    </row>
    <row r="294" spans="16:16" x14ac:dyDescent="0.25">
      <c r="P294" s="12"/>
    </row>
    <row r="295" spans="16:16" x14ac:dyDescent="0.25">
      <c r="P295" s="12"/>
    </row>
    <row r="296" spans="16:16" x14ac:dyDescent="0.25">
      <c r="P296" s="12"/>
    </row>
    <row r="297" spans="16:16" x14ac:dyDescent="0.25">
      <c r="P297" s="12"/>
    </row>
    <row r="298" spans="16:16" x14ac:dyDescent="0.25">
      <c r="P298" s="12"/>
    </row>
    <row r="299" spans="16:16" x14ac:dyDescent="0.25">
      <c r="P299" s="12"/>
    </row>
    <row r="300" spans="16:16" x14ac:dyDescent="0.25">
      <c r="P300" s="12"/>
    </row>
    <row r="301" spans="16:16" x14ac:dyDescent="0.25">
      <c r="P301" s="12"/>
    </row>
    <row r="302" spans="16:16" x14ac:dyDescent="0.25">
      <c r="P302" s="12"/>
    </row>
    <row r="303" spans="16:16" x14ac:dyDescent="0.25">
      <c r="P303" s="12"/>
    </row>
    <row r="304" spans="16:16" x14ac:dyDescent="0.25">
      <c r="P304" s="12"/>
    </row>
    <row r="305" spans="16:16" x14ac:dyDescent="0.25">
      <c r="P305" s="12"/>
    </row>
    <row r="306" spans="16:16" x14ac:dyDescent="0.25">
      <c r="P306" s="12"/>
    </row>
    <row r="307" spans="16:16" x14ac:dyDescent="0.25">
      <c r="P307" s="12"/>
    </row>
    <row r="308" spans="16:16" x14ac:dyDescent="0.25">
      <c r="P308" s="12"/>
    </row>
    <row r="309" spans="16:16" x14ac:dyDescent="0.25">
      <c r="P309" s="12"/>
    </row>
    <row r="310" spans="16:16" x14ac:dyDescent="0.25">
      <c r="P310" s="12"/>
    </row>
    <row r="311" spans="16:16" x14ac:dyDescent="0.25">
      <c r="P311" s="12"/>
    </row>
    <row r="312" spans="16:16" x14ac:dyDescent="0.25">
      <c r="P312" s="12"/>
    </row>
    <row r="313" spans="16:16" x14ac:dyDescent="0.25">
      <c r="P313" s="12"/>
    </row>
    <row r="314" spans="16:16" x14ac:dyDescent="0.25">
      <c r="P314" s="12"/>
    </row>
    <row r="315" spans="16:16" x14ac:dyDescent="0.25">
      <c r="P315" s="12"/>
    </row>
    <row r="316" spans="16:16" x14ac:dyDescent="0.25">
      <c r="P316" s="12"/>
    </row>
    <row r="317" spans="16:16" x14ac:dyDescent="0.25">
      <c r="P317" s="12"/>
    </row>
    <row r="318" spans="16:16" x14ac:dyDescent="0.25">
      <c r="P318" s="12"/>
    </row>
    <row r="319" spans="16:16" x14ac:dyDescent="0.25">
      <c r="P319" s="12"/>
    </row>
    <row r="320" spans="16:16" x14ac:dyDescent="0.25">
      <c r="P320" s="12"/>
    </row>
    <row r="321" spans="16:16" x14ac:dyDescent="0.25">
      <c r="P321" s="12"/>
    </row>
    <row r="322" spans="16:16" x14ac:dyDescent="0.25">
      <c r="P322" s="12"/>
    </row>
    <row r="323" spans="16:16" x14ac:dyDescent="0.25">
      <c r="P323" s="12"/>
    </row>
    <row r="324" spans="16:16" x14ac:dyDescent="0.25">
      <c r="P324" s="12"/>
    </row>
    <row r="325" spans="16:16" x14ac:dyDescent="0.25">
      <c r="P325" s="12"/>
    </row>
    <row r="326" spans="16:16" x14ac:dyDescent="0.25">
      <c r="P326" s="12"/>
    </row>
    <row r="327" spans="16:16" x14ac:dyDescent="0.25">
      <c r="P327" s="12"/>
    </row>
    <row r="328" spans="16:16" x14ac:dyDescent="0.25">
      <c r="P328" s="12"/>
    </row>
    <row r="329" spans="16:16" x14ac:dyDescent="0.25">
      <c r="P329" s="12"/>
    </row>
    <row r="330" spans="16:16" x14ac:dyDescent="0.25">
      <c r="P330" s="12"/>
    </row>
    <row r="331" spans="16:16" x14ac:dyDescent="0.25">
      <c r="P331" s="12"/>
    </row>
    <row r="332" spans="16:16" x14ac:dyDescent="0.25">
      <c r="P332" s="12"/>
    </row>
    <row r="333" spans="16:16" x14ac:dyDescent="0.25">
      <c r="P333" s="12"/>
    </row>
    <row r="334" spans="16:16" x14ac:dyDescent="0.25">
      <c r="P334" s="12"/>
    </row>
    <row r="335" spans="16:16" x14ac:dyDescent="0.25">
      <c r="P335" s="12"/>
    </row>
    <row r="336" spans="16:16" x14ac:dyDescent="0.25">
      <c r="P336" s="12"/>
    </row>
    <row r="337" spans="16:16" x14ac:dyDescent="0.25">
      <c r="P337" s="12"/>
    </row>
    <row r="338" spans="16:16" x14ac:dyDescent="0.25">
      <c r="P338" s="12"/>
    </row>
    <row r="339" spans="16:16" x14ac:dyDescent="0.25">
      <c r="P339" s="12"/>
    </row>
    <row r="340" spans="16:16" x14ac:dyDescent="0.25">
      <c r="P340" s="12"/>
    </row>
    <row r="341" spans="16:16" x14ac:dyDescent="0.25">
      <c r="P341" s="12"/>
    </row>
    <row r="342" spans="16:16" x14ac:dyDescent="0.25">
      <c r="P342" s="12"/>
    </row>
    <row r="343" spans="16:16" x14ac:dyDescent="0.25">
      <c r="P343" s="12"/>
    </row>
    <row r="344" spans="16:16" x14ac:dyDescent="0.25">
      <c r="P344" s="12"/>
    </row>
    <row r="345" spans="16:16" x14ac:dyDescent="0.25">
      <c r="P345" s="12"/>
    </row>
    <row r="346" spans="16:16" x14ac:dyDescent="0.25">
      <c r="P346" s="12"/>
    </row>
    <row r="347" spans="16:16" x14ac:dyDescent="0.25">
      <c r="P347" s="12"/>
    </row>
    <row r="348" spans="16:16" x14ac:dyDescent="0.25">
      <c r="P348" s="12"/>
    </row>
    <row r="349" spans="16:16" x14ac:dyDescent="0.25">
      <c r="P349" s="12"/>
    </row>
    <row r="350" spans="16:16" x14ac:dyDescent="0.25">
      <c r="P350" s="12"/>
    </row>
    <row r="351" spans="16:16" x14ac:dyDescent="0.25">
      <c r="P351" s="12"/>
    </row>
    <row r="352" spans="16:16" x14ac:dyDescent="0.25">
      <c r="P352" s="12"/>
    </row>
    <row r="353" spans="16:16" x14ac:dyDescent="0.25">
      <c r="P353" s="12"/>
    </row>
    <row r="354" spans="16:16" x14ac:dyDescent="0.25">
      <c r="P354" s="12"/>
    </row>
    <row r="355" spans="16:16" x14ac:dyDescent="0.25">
      <c r="P355" s="12"/>
    </row>
    <row r="356" spans="16:16" x14ac:dyDescent="0.25">
      <c r="P356" s="12"/>
    </row>
    <row r="357" spans="16:16" x14ac:dyDescent="0.25">
      <c r="P357" s="12"/>
    </row>
    <row r="358" spans="16:16" x14ac:dyDescent="0.25">
      <c r="P358" s="12"/>
    </row>
    <row r="359" spans="16:16" x14ac:dyDescent="0.25">
      <c r="P359" s="12"/>
    </row>
    <row r="360" spans="16:16" x14ac:dyDescent="0.25">
      <c r="P360" s="12"/>
    </row>
    <row r="361" spans="16:16" x14ac:dyDescent="0.25">
      <c r="P361" s="12"/>
    </row>
    <row r="362" spans="16:16" x14ac:dyDescent="0.25">
      <c r="P362" s="12"/>
    </row>
    <row r="363" spans="16:16" x14ac:dyDescent="0.25">
      <c r="P363" s="12"/>
    </row>
    <row r="364" spans="16:16" x14ac:dyDescent="0.25">
      <c r="P364" s="12"/>
    </row>
    <row r="365" spans="16:16" x14ac:dyDescent="0.25">
      <c r="P365" s="12"/>
    </row>
    <row r="366" spans="16:16" x14ac:dyDescent="0.25">
      <c r="P366" s="12"/>
    </row>
    <row r="367" spans="16:16" x14ac:dyDescent="0.25">
      <c r="P367" s="12"/>
    </row>
    <row r="368" spans="16:16" x14ac:dyDescent="0.25">
      <c r="P368" s="12"/>
    </row>
    <row r="369" spans="16:16" x14ac:dyDescent="0.25">
      <c r="P369" s="12"/>
    </row>
    <row r="370" spans="16:16" x14ac:dyDescent="0.25">
      <c r="P370" s="12"/>
    </row>
    <row r="371" spans="16:16" x14ac:dyDescent="0.25">
      <c r="P371" s="12"/>
    </row>
    <row r="372" spans="16:16" x14ac:dyDescent="0.25">
      <c r="P372" s="12"/>
    </row>
    <row r="373" spans="16:16" x14ac:dyDescent="0.25">
      <c r="P373" s="12"/>
    </row>
    <row r="374" spans="16:16" x14ac:dyDescent="0.25">
      <c r="P374" s="12"/>
    </row>
    <row r="375" spans="16:16" x14ac:dyDescent="0.25">
      <c r="P375" s="12"/>
    </row>
    <row r="376" spans="16:16" x14ac:dyDescent="0.25">
      <c r="P376" s="12"/>
    </row>
    <row r="377" spans="16:16" x14ac:dyDescent="0.25">
      <c r="P377" s="12"/>
    </row>
    <row r="378" spans="16:16" x14ac:dyDescent="0.25">
      <c r="P378" s="12"/>
    </row>
    <row r="379" spans="16:16" x14ac:dyDescent="0.25">
      <c r="P379" s="12"/>
    </row>
    <row r="380" spans="16:16" x14ac:dyDescent="0.25">
      <c r="P380" s="12"/>
    </row>
    <row r="381" spans="16:16" x14ac:dyDescent="0.25">
      <c r="P381" s="12"/>
    </row>
    <row r="382" spans="16:16" x14ac:dyDescent="0.25">
      <c r="P382" s="12"/>
    </row>
    <row r="383" spans="16:16" x14ac:dyDescent="0.25">
      <c r="P383" s="12"/>
    </row>
    <row r="384" spans="16:16" x14ac:dyDescent="0.25">
      <c r="P384" s="12"/>
    </row>
    <row r="385" spans="16:16" x14ac:dyDescent="0.25">
      <c r="P385" s="12"/>
    </row>
    <row r="386" spans="16:16" x14ac:dyDescent="0.25">
      <c r="P386" s="12"/>
    </row>
    <row r="387" spans="16:16" x14ac:dyDescent="0.25">
      <c r="P387" s="12"/>
    </row>
    <row r="388" spans="16:16" x14ac:dyDescent="0.25">
      <c r="P388" s="12"/>
    </row>
    <row r="389" spans="16:16" x14ac:dyDescent="0.25">
      <c r="P389" s="12"/>
    </row>
    <row r="390" spans="16:16" x14ac:dyDescent="0.25">
      <c r="P390" s="12"/>
    </row>
    <row r="391" spans="16:16" x14ac:dyDescent="0.25">
      <c r="P391" s="12"/>
    </row>
    <row r="392" spans="16:16" x14ac:dyDescent="0.25">
      <c r="P392" s="12"/>
    </row>
    <row r="393" spans="16:16" x14ac:dyDescent="0.25">
      <c r="P393" s="12"/>
    </row>
    <row r="394" spans="16:16" x14ac:dyDescent="0.25">
      <c r="P394" s="12"/>
    </row>
    <row r="395" spans="16:16" x14ac:dyDescent="0.25">
      <c r="P395" s="12"/>
    </row>
    <row r="396" spans="16:16" x14ac:dyDescent="0.25">
      <c r="P396" s="12"/>
    </row>
    <row r="397" spans="16:16" x14ac:dyDescent="0.25">
      <c r="P397" s="12"/>
    </row>
    <row r="398" spans="16:16" x14ac:dyDescent="0.25">
      <c r="P398" s="12"/>
    </row>
    <row r="399" spans="16:16" x14ac:dyDescent="0.25">
      <c r="P399" s="12"/>
    </row>
    <row r="400" spans="16:16" x14ac:dyDescent="0.25">
      <c r="P400" s="12"/>
    </row>
    <row r="401" spans="16:16" x14ac:dyDescent="0.25">
      <c r="P401" s="12"/>
    </row>
    <row r="402" spans="16:16" x14ac:dyDescent="0.25">
      <c r="P402" s="12"/>
    </row>
    <row r="403" spans="16:16" x14ac:dyDescent="0.25">
      <c r="P403" s="12"/>
    </row>
    <row r="404" spans="16:16" x14ac:dyDescent="0.25">
      <c r="P404" s="12"/>
    </row>
    <row r="405" spans="16:16" x14ac:dyDescent="0.25">
      <c r="P405" s="12"/>
    </row>
    <row r="406" spans="16:16" x14ac:dyDescent="0.25">
      <c r="P406" s="12"/>
    </row>
    <row r="407" spans="16:16" x14ac:dyDescent="0.25">
      <c r="P407" s="12"/>
    </row>
    <row r="408" spans="16:16" x14ac:dyDescent="0.25">
      <c r="P408" s="12"/>
    </row>
    <row r="409" spans="16:16" x14ac:dyDescent="0.25">
      <c r="P409" s="12"/>
    </row>
    <row r="410" spans="16:16" x14ac:dyDescent="0.25">
      <c r="P410" s="12"/>
    </row>
    <row r="411" spans="16:16" x14ac:dyDescent="0.25">
      <c r="P411" s="12"/>
    </row>
    <row r="412" spans="16:16" x14ac:dyDescent="0.25">
      <c r="P412" s="12"/>
    </row>
    <row r="413" spans="16:16" x14ac:dyDescent="0.25">
      <c r="P413" s="12"/>
    </row>
    <row r="414" spans="16:16" x14ac:dyDescent="0.25">
      <c r="P414" s="12"/>
    </row>
    <row r="415" spans="16:16" x14ac:dyDescent="0.25">
      <c r="P415" s="12"/>
    </row>
    <row r="416" spans="16:16" x14ac:dyDescent="0.25">
      <c r="P416" s="12"/>
    </row>
    <row r="417" spans="16:16" x14ac:dyDescent="0.25">
      <c r="P417" s="12"/>
    </row>
    <row r="418" spans="16:16" x14ac:dyDescent="0.25">
      <c r="P418" s="12"/>
    </row>
    <row r="419" spans="16:16" x14ac:dyDescent="0.25">
      <c r="P419" s="12"/>
    </row>
    <row r="420" spans="16:16" x14ac:dyDescent="0.25">
      <c r="P420" s="12"/>
    </row>
    <row r="421" spans="16:16" x14ac:dyDescent="0.25">
      <c r="P421" s="12"/>
    </row>
    <row r="422" spans="16:16" x14ac:dyDescent="0.25">
      <c r="P422" s="12"/>
    </row>
    <row r="423" spans="16:16" x14ac:dyDescent="0.25">
      <c r="P423" s="12"/>
    </row>
    <row r="424" spans="16:16" x14ac:dyDescent="0.25">
      <c r="P424" s="12"/>
    </row>
    <row r="425" spans="16:16" x14ac:dyDescent="0.25">
      <c r="P425" s="12"/>
    </row>
    <row r="426" spans="16:16" x14ac:dyDescent="0.25">
      <c r="P426" s="12"/>
    </row>
    <row r="427" spans="16:16" x14ac:dyDescent="0.25">
      <c r="P427" s="12"/>
    </row>
    <row r="428" spans="16:16" x14ac:dyDescent="0.25">
      <c r="P428" s="12"/>
    </row>
    <row r="429" spans="16:16" x14ac:dyDescent="0.25">
      <c r="P429" s="12"/>
    </row>
    <row r="430" spans="16:16" x14ac:dyDescent="0.25">
      <c r="P430" s="12"/>
    </row>
    <row r="431" spans="16:16" x14ac:dyDescent="0.25">
      <c r="P431" s="12"/>
    </row>
    <row r="432" spans="16:16" x14ac:dyDescent="0.25">
      <c r="P432" s="12"/>
    </row>
    <row r="433" spans="16:16" x14ac:dyDescent="0.25">
      <c r="P433" s="12"/>
    </row>
    <row r="434" spans="16:16" x14ac:dyDescent="0.25">
      <c r="P434" s="12"/>
    </row>
    <row r="435" spans="16:16" x14ac:dyDescent="0.25">
      <c r="P435" s="12"/>
    </row>
    <row r="436" spans="16:16" x14ac:dyDescent="0.25">
      <c r="P436" s="12"/>
    </row>
    <row r="437" spans="16:16" x14ac:dyDescent="0.25">
      <c r="P437" s="12"/>
    </row>
    <row r="438" spans="16:16" x14ac:dyDescent="0.25">
      <c r="P438" s="12"/>
    </row>
    <row r="439" spans="16:16" x14ac:dyDescent="0.25">
      <c r="P439" s="12"/>
    </row>
    <row r="440" spans="16:16" x14ac:dyDescent="0.25">
      <c r="P440" s="12"/>
    </row>
    <row r="441" spans="16:16" x14ac:dyDescent="0.25">
      <c r="P441" s="12"/>
    </row>
    <row r="442" spans="16:16" x14ac:dyDescent="0.25">
      <c r="P442" s="12"/>
    </row>
    <row r="443" spans="16:16" x14ac:dyDescent="0.25">
      <c r="P443" s="12"/>
    </row>
    <row r="444" spans="16:16" x14ac:dyDescent="0.25">
      <c r="P444" s="12"/>
    </row>
    <row r="445" spans="16:16" x14ac:dyDescent="0.25">
      <c r="P445" s="12"/>
    </row>
    <row r="446" spans="16:16" x14ac:dyDescent="0.25">
      <c r="P446" s="12"/>
    </row>
    <row r="447" spans="16:16" x14ac:dyDescent="0.25">
      <c r="P447" s="12"/>
    </row>
    <row r="448" spans="16:16" x14ac:dyDescent="0.25">
      <c r="P448" s="12"/>
    </row>
    <row r="449" spans="16:16" x14ac:dyDescent="0.25">
      <c r="P449" s="12"/>
    </row>
    <row r="450" spans="16:16" x14ac:dyDescent="0.25">
      <c r="P450" s="12"/>
    </row>
    <row r="451" spans="16:16" x14ac:dyDescent="0.25">
      <c r="P451" s="12"/>
    </row>
    <row r="452" spans="16:16" x14ac:dyDescent="0.25">
      <c r="P452" s="12"/>
    </row>
    <row r="453" spans="16:16" x14ac:dyDescent="0.25">
      <c r="P453" s="12"/>
    </row>
    <row r="454" spans="16:16" x14ac:dyDescent="0.25">
      <c r="P454" s="12"/>
    </row>
    <row r="455" spans="16:16" x14ac:dyDescent="0.25">
      <c r="P455" s="12"/>
    </row>
    <row r="456" spans="16:16" x14ac:dyDescent="0.25">
      <c r="P456" s="12"/>
    </row>
    <row r="457" spans="16:16" x14ac:dyDescent="0.25">
      <c r="P457" s="12"/>
    </row>
    <row r="458" spans="16:16" x14ac:dyDescent="0.25">
      <c r="P458" s="12"/>
    </row>
    <row r="459" spans="16:16" x14ac:dyDescent="0.25">
      <c r="P459" s="12"/>
    </row>
    <row r="460" spans="16:16" x14ac:dyDescent="0.25">
      <c r="P460" s="12"/>
    </row>
    <row r="461" spans="16:16" x14ac:dyDescent="0.25">
      <c r="P461" s="12"/>
    </row>
    <row r="462" spans="16:16" x14ac:dyDescent="0.25">
      <c r="P462" s="12"/>
    </row>
    <row r="463" spans="16:16" x14ac:dyDescent="0.25">
      <c r="P463" s="12"/>
    </row>
    <row r="464" spans="16:16" x14ac:dyDescent="0.25">
      <c r="P464" s="12"/>
    </row>
    <row r="465" spans="16:16" x14ac:dyDescent="0.25">
      <c r="P465" s="12"/>
    </row>
    <row r="466" spans="16:16" x14ac:dyDescent="0.25">
      <c r="P466" s="12"/>
    </row>
    <row r="467" spans="16:16" x14ac:dyDescent="0.25">
      <c r="P467" s="12"/>
    </row>
    <row r="468" spans="16:16" x14ac:dyDescent="0.25">
      <c r="P468" s="12"/>
    </row>
    <row r="469" spans="16:16" x14ac:dyDescent="0.25">
      <c r="P469" s="12"/>
    </row>
    <row r="470" spans="16:16" x14ac:dyDescent="0.25">
      <c r="P470" s="12"/>
    </row>
    <row r="471" spans="16:16" x14ac:dyDescent="0.25">
      <c r="P471" s="12"/>
    </row>
    <row r="472" spans="16:16" x14ac:dyDescent="0.25">
      <c r="P472" s="12"/>
    </row>
    <row r="473" spans="16:16" x14ac:dyDescent="0.25">
      <c r="P473" s="12"/>
    </row>
    <row r="474" spans="16:16" x14ac:dyDescent="0.25">
      <c r="P474" s="12"/>
    </row>
    <row r="475" spans="16:16" x14ac:dyDescent="0.25">
      <c r="P475" s="12"/>
    </row>
    <row r="476" spans="16:16" x14ac:dyDescent="0.25">
      <c r="P476" s="12"/>
    </row>
    <row r="477" spans="16:16" x14ac:dyDescent="0.25">
      <c r="P477" s="12"/>
    </row>
    <row r="478" spans="16:16" x14ac:dyDescent="0.25">
      <c r="P478" s="12"/>
    </row>
    <row r="479" spans="16:16" x14ac:dyDescent="0.25">
      <c r="P479" s="12"/>
    </row>
    <row r="480" spans="16:16" x14ac:dyDescent="0.25">
      <c r="P480" s="12"/>
    </row>
    <row r="481" spans="16:16" x14ac:dyDescent="0.25">
      <c r="P481" s="12"/>
    </row>
    <row r="482" spans="16:16" x14ac:dyDescent="0.25">
      <c r="P482" s="12"/>
    </row>
    <row r="483" spans="16:16" x14ac:dyDescent="0.25">
      <c r="P483" s="12"/>
    </row>
    <row r="484" spans="16:16" x14ac:dyDescent="0.25">
      <c r="P484" s="12"/>
    </row>
    <row r="485" spans="16:16" x14ac:dyDescent="0.25">
      <c r="P485" s="12"/>
    </row>
    <row r="486" spans="16:16" x14ac:dyDescent="0.25">
      <c r="P486" s="12"/>
    </row>
    <row r="487" spans="16:16" x14ac:dyDescent="0.25">
      <c r="P487" s="12"/>
    </row>
    <row r="488" spans="16:16" x14ac:dyDescent="0.25">
      <c r="P488" s="12"/>
    </row>
    <row r="489" spans="16:16" x14ac:dyDescent="0.25">
      <c r="P489" s="12"/>
    </row>
    <row r="490" spans="16:16" x14ac:dyDescent="0.25">
      <c r="P490" s="12"/>
    </row>
    <row r="491" spans="16:16" x14ac:dyDescent="0.25">
      <c r="P491" s="12"/>
    </row>
    <row r="492" spans="16:16" x14ac:dyDescent="0.25">
      <c r="P492" s="12"/>
    </row>
    <row r="493" spans="16:16" x14ac:dyDescent="0.25">
      <c r="P493" s="12"/>
    </row>
    <row r="494" spans="16:16" x14ac:dyDescent="0.25">
      <c r="P494" s="12"/>
    </row>
    <row r="495" spans="16:16" x14ac:dyDescent="0.25">
      <c r="P495" s="12"/>
    </row>
    <row r="496" spans="16:16" x14ac:dyDescent="0.25">
      <c r="P496" s="12"/>
    </row>
    <row r="497" spans="16:16" x14ac:dyDescent="0.25">
      <c r="P497" s="12"/>
    </row>
    <row r="498" spans="16:16" x14ac:dyDescent="0.25">
      <c r="P498" s="12"/>
    </row>
    <row r="499" spans="16:16" x14ac:dyDescent="0.25">
      <c r="P499" s="12"/>
    </row>
    <row r="500" spans="16:16" x14ac:dyDescent="0.25">
      <c r="P500" s="12"/>
    </row>
    <row r="501" spans="16:16" x14ac:dyDescent="0.25">
      <c r="P501" s="12"/>
    </row>
    <row r="502" spans="16:16" x14ac:dyDescent="0.25">
      <c r="P502" s="12"/>
    </row>
    <row r="503" spans="16:16" x14ac:dyDescent="0.25">
      <c r="P503" s="12"/>
    </row>
    <row r="504" spans="16:16" x14ac:dyDescent="0.25">
      <c r="P504" s="12"/>
    </row>
    <row r="505" spans="16:16" x14ac:dyDescent="0.25">
      <c r="P505" s="12"/>
    </row>
    <row r="506" spans="16:16" x14ac:dyDescent="0.25">
      <c r="P506" s="12"/>
    </row>
    <row r="507" spans="16:16" x14ac:dyDescent="0.25">
      <c r="P507" s="12"/>
    </row>
    <row r="508" spans="16:16" x14ac:dyDescent="0.25">
      <c r="P508" s="12"/>
    </row>
    <row r="509" spans="16:16" x14ac:dyDescent="0.25">
      <c r="P509" s="12"/>
    </row>
    <row r="510" spans="16:16" x14ac:dyDescent="0.25">
      <c r="P510" s="12"/>
    </row>
    <row r="511" spans="16:16" x14ac:dyDescent="0.25">
      <c r="P511" s="12"/>
    </row>
    <row r="512" spans="16:16" x14ac:dyDescent="0.25">
      <c r="P512" s="12"/>
    </row>
    <row r="513" spans="16:16" x14ac:dyDescent="0.25">
      <c r="P513" s="12"/>
    </row>
    <row r="514" spans="16:16" x14ac:dyDescent="0.25">
      <c r="P514" s="12"/>
    </row>
    <row r="515" spans="16:16" x14ac:dyDescent="0.25">
      <c r="P515" s="12"/>
    </row>
    <row r="516" spans="16:16" x14ac:dyDescent="0.25">
      <c r="P516" s="12"/>
    </row>
    <row r="517" spans="16:16" x14ac:dyDescent="0.25">
      <c r="P517" s="12"/>
    </row>
    <row r="518" spans="16:16" x14ac:dyDescent="0.25">
      <c r="P518" s="12"/>
    </row>
    <row r="519" spans="16:16" x14ac:dyDescent="0.25">
      <c r="P519" s="12"/>
    </row>
    <row r="520" spans="16:16" x14ac:dyDescent="0.25">
      <c r="P520" s="12"/>
    </row>
    <row r="521" spans="16:16" x14ac:dyDescent="0.25">
      <c r="P521" s="12"/>
    </row>
    <row r="522" spans="16:16" x14ac:dyDescent="0.25">
      <c r="P522" s="12"/>
    </row>
    <row r="523" spans="16:16" x14ac:dyDescent="0.25">
      <c r="P523" s="12"/>
    </row>
    <row r="524" spans="16:16" x14ac:dyDescent="0.25">
      <c r="P524" s="12"/>
    </row>
    <row r="525" spans="16:16" x14ac:dyDescent="0.25">
      <c r="P525" s="12"/>
    </row>
    <row r="526" spans="16:16" x14ac:dyDescent="0.25">
      <c r="P526" s="12"/>
    </row>
    <row r="527" spans="16:16" x14ac:dyDescent="0.25">
      <c r="P527" s="12"/>
    </row>
    <row r="528" spans="16:16" x14ac:dyDescent="0.25">
      <c r="P528" s="12"/>
    </row>
    <row r="529" spans="16:16" x14ac:dyDescent="0.25">
      <c r="P529" s="12"/>
    </row>
    <row r="530" spans="16:16" x14ac:dyDescent="0.25">
      <c r="P530" s="12"/>
    </row>
    <row r="531" spans="16:16" x14ac:dyDescent="0.25">
      <c r="P531" s="12"/>
    </row>
    <row r="532" spans="16:16" x14ac:dyDescent="0.25">
      <c r="P532" s="12"/>
    </row>
    <row r="533" spans="16:16" x14ac:dyDescent="0.25">
      <c r="P533" s="12"/>
    </row>
    <row r="534" spans="16:16" x14ac:dyDescent="0.25">
      <c r="P534" s="12"/>
    </row>
    <row r="535" spans="16:16" x14ac:dyDescent="0.25">
      <c r="P535" s="12"/>
    </row>
    <row r="536" spans="16:16" x14ac:dyDescent="0.25">
      <c r="P536" s="12"/>
    </row>
    <row r="537" spans="16:16" x14ac:dyDescent="0.25">
      <c r="P537" s="12"/>
    </row>
    <row r="538" spans="16:16" x14ac:dyDescent="0.25">
      <c r="P538" s="12"/>
    </row>
    <row r="539" spans="16:16" x14ac:dyDescent="0.25">
      <c r="P539" s="12"/>
    </row>
    <row r="540" spans="16:16" x14ac:dyDescent="0.25">
      <c r="P540" s="12"/>
    </row>
    <row r="541" spans="16:16" x14ac:dyDescent="0.25">
      <c r="P541" s="12"/>
    </row>
    <row r="542" spans="16:16" x14ac:dyDescent="0.25">
      <c r="P542" s="12"/>
    </row>
    <row r="543" spans="16:16" x14ac:dyDescent="0.25">
      <c r="P543" s="12"/>
    </row>
    <row r="544" spans="16:16" x14ac:dyDescent="0.25">
      <c r="P544" s="12"/>
    </row>
    <row r="545" spans="16:16" x14ac:dyDescent="0.25">
      <c r="P545" s="12"/>
    </row>
    <row r="546" spans="16:16" x14ac:dyDescent="0.25">
      <c r="P546" s="12"/>
    </row>
    <row r="547" spans="16:16" x14ac:dyDescent="0.25">
      <c r="P547" s="12"/>
    </row>
    <row r="548" spans="16:16" x14ac:dyDescent="0.25">
      <c r="P548" s="12"/>
    </row>
    <row r="549" spans="16:16" x14ac:dyDescent="0.25">
      <c r="P549" s="12"/>
    </row>
    <row r="550" spans="16:16" x14ac:dyDescent="0.25">
      <c r="P550" s="12"/>
    </row>
    <row r="551" spans="16:16" x14ac:dyDescent="0.25">
      <c r="P551" s="12"/>
    </row>
    <row r="552" spans="16:16" x14ac:dyDescent="0.25">
      <c r="P552" s="12"/>
    </row>
    <row r="553" spans="16:16" x14ac:dyDescent="0.25">
      <c r="P553" s="12"/>
    </row>
    <row r="554" spans="16:16" x14ac:dyDescent="0.25">
      <c r="P554" s="12"/>
    </row>
    <row r="555" spans="16:16" x14ac:dyDescent="0.25">
      <c r="P555" s="12"/>
    </row>
    <row r="556" spans="16:16" x14ac:dyDescent="0.25">
      <c r="P556" s="12"/>
    </row>
    <row r="557" spans="16:16" x14ac:dyDescent="0.25">
      <c r="P557" s="12"/>
    </row>
    <row r="558" spans="16:16" x14ac:dyDescent="0.25">
      <c r="P558" s="12"/>
    </row>
    <row r="559" spans="16:16" x14ac:dyDescent="0.25">
      <c r="P559" s="12"/>
    </row>
    <row r="560" spans="16:16" x14ac:dyDescent="0.25">
      <c r="P560" s="12"/>
    </row>
    <row r="561" spans="16:16" x14ac:dyDescent="0.25">
      <c r="P561" s="12"/>
    </row>
    <row r="562" spans="16:16" x14ac:dyDescent="0.25">
      <c r="P562" s="12"/>
    </row>
    <row r="563" spans="16:16" x14ac:dyDescent="0.25">
      <c r="P563" s="12"/>
    </row>
    <row r="564" spans="16:16" x14ac:dyDescent="0.25">
      <c r="P564" s="12"/>
    </row>
    <row r="565" spans="16:16" x14ac:dyDescent="0.25">
      <c r="P565" s="12"/>
    </row>
    <row r="566" spans="16:16" x14ac:dyDescent="0.25">
      <c r="P566" s="12"/>
    </row>
    <row r="567" spans="16:16" x14ac:dyDescent="0.25">
      <c r="P567" s="12"/>
    </row>
    <row r="568" spans="16:16" x14ac:dyDescent="0.25">
      <c r="P568" s="12"/>
    </row>
    <row r="569" spans="16:16" x14ac:dyDescent="0.25">
      <c r="P569" s="12"/>
    </row>
    <row r="570" spans="16:16" x14ac:dyDescent="0.25">
      <c r="P570" s="12"/>
    </row>
    <row r="571" spans="16:16" x14ac:dyDescent="0.25">
      <c r="P571" s="12"/>
    </row>
    <row r="572" spans="16:16" x14ac:dyDescent="0.25">
      <c r="P572" s="12"/>
    </row>
    <row r="573" spans="16:16" x14ac:dyDescent="0.25">
      <c r="P573" s="12"/>
    </row>
    <row r="574" spans="16:16" x14ac:dyDescent="0.25">
      <c r="P574" s="12"/>
    </row>
    <row r="575" spans="16:16" x14ac:dyDescent="0.25">
      <c r="P575" s="12"/>
    </row>
    <row r="576" spans="16:16" x14ac:dyDescent="0.25">
      <c r="P576" s="12"/>
    </row>
    <row r="577" spans="16:16" x14ac:dyDescent="0.25">
      <c r="P577" s="12"/>
    </row>
    <row r="578" spans="16:16" x14ac:dyDescent="0.25">
      <c r="P578" s="12"/>
    </row>
    <row r="579" spans="16:16" x14ac:dyDescent="0.25">
      <c r="P579" s="12"/>
    </row>
    <row r="580" spans="16:16" x14ac:dyDescent="0.25">
      <c r="P580" s="12"/>
    </row>
    <row r="581" spans="16:16" x14ac:dyDescent="0.25">
      <c r="P581" s="12"/>
    </row>
    <row r="582" spans="16:16" x14ac:dyDescent="0.25">
      <c r="P582" s="12"/>
    </row>
    <row r="583" spans="16:16" x14ac:dyDescent="0.25">
      <c r="P583" s="12"/>
    </row>
    <row r="584" spans="16:16" x14ac:dyDescent="0.25">
      <c r="P584" s="12"/>
    </row>
    <row r="585" spans="16:16" x14ac:dyDescent="0.25">
      <c r="P585" s="12"/>
    </row>
    <row r="586" spans="16:16" x14ac:dyDescent="0.25">
      <c r="P586" s="12"/>
    </row>
    <row r="587" spans="16:16" x14ac:dyDescent="0.25">
      <c r="P587" s="12"/>
    </row>
    <row r="588" spans="16:16" x14ac:dyDescent="0.25">
      <c r="P588" s="12"/>
    </row>
    <row r="589" spans="16:16" x14ac:dyDescent="0.25">
      <c r="P589" s="12"/>
    </row>
    <row r="590" spans="16:16" x14ac:dyDescent="0.25">
      <c r="P590" s="12"/>
    </row>
    <row r="591" spans="16:16" x14ac:dyDescent="0.25">
      <c r="P591" s="12"/>
    </row>
    <row r="592" spans="16:16" x14ac:dyDescent="0.25">
      <c r="P592" s="12"/>
    </row>
    <row r="593" spans="16:16" x14ac:dyDescent="0.25">
      <c r="P593" s="12"/>
    </row>
    <row r="594" spans="16:16" x14ac:dyDescent="0.25">
      <c r="P594" s="12"/>
    </row>
    <row r="595" spans="16:16" x14ac:dyDescent="0.25">
      <c r="P595" s="12"/>
    </row>
    <row r="596" spans="16:16" x14ac:dyDescent="0.25">
      <c r="P596" s="12"/>
    </row>
    <row r="597" spans="16:16" x14ac:dyDescent="0.25">
      <c r="P597" s="12"/>
    </row>
    <row r="598" spans="16:16" x14ac:dyDescent="0.25">
      <c r="P598" s="12"/>
    </row>
    <row r="599" spans="16:16" x14ac:dyDescent="0.25">
      <c r="P599" s="12"/>
    </row>
    <row r="600" spans="16:16" x14ac:dyDescent="0.25">
      <c r="P600" s="12"/>
    </row>
    <row r="601" spans="16:16" x14ac:dyDescent="0.25">
      <c r="P601" s="12"/>
    </row>
    <row r="602" spans="16:16" x14ac:dyDescent="0.25">
      <c r="P602" s="12"/>
    </row>
    <row r="603" spans="16:16" x14ac:dyDescent="0.25">
      <c r="P603" s="12"/>
    </row>
    <row r="604" spans="16:16" x14ac:dyDescent="0.25">
      <c r="P604" s="12"/>
    </row>
    <row r="605" spans="16:16" x14ac:dyDescent="0.25">
      <c r="P605" s="12"/>
    </row>
    <row r="606" spans="16:16" x14ac:dyDescent="0.25">
      <c r="P606" s="12"/>
    </row>
    <row r="607" spans="16:16" x14ac:dyDescent="0.25">
      <c r="P607" s="12"/>
    </row>
    <row r="608" spans="16:16" x14ac:dyDescent="0.25">
      <c r="P608" s="12"/>
    </row>
    <row r="609" spans="16:16" x14ac:dyDescent="0.25">
      <c r="P609" s="12"/>
    </row>
    <row r="610" spans="16:16" x14ac:dyDescent="0.25">
      <c r="P610" s="12"/>
    </row>
    <row r="611" spans="16:16" x14ac:dyDescent="0.25">
      <c r="P611" s="12"/>
    </row>
    <row r="612" spans="16:16" x14ac:dyDescent="0.25">
      <c r="P612" s="12"/>
    </row>
    <row r="613" spans="16:16" x14ac:dyDescent="0.25">
      <c r="P613" s="12"/>
    </row>
    <row r="614" spans="16:16" x14ac:dyDescent="0.25">
      <c r="P614" s="12"/>
    </row>
    <row r="615" spans="16:16" x14ac:dyDescent="0.25">
      <c r="P615" s="12"/>
    </row>
    <row r="616" spans="16:16" x14ac:dyDescent="0.25">
      <c r="P616" s="12"/>
    </row>
    <row r="617" spans="16:16" x14ac:dyDescent="0.25">
      <c r="P617" s="12"/>
    </row>
    <row r="618" spans="16:16" x14ac:dyDescent="0.25">
      <c r="P618" s="12"/>
    </row>
    <row r="619" spans="16:16" x14ac:dyDescent="0.25">
      <c r="P619" s="12"/>
    </row>
    <row r="620" spans="16:16" x14ac:dyDescent="0.25">
      <c r="P620" s="12"/>
    </row>
    <row r="621" spans="16:16" x14ac:dyDescent="0.25">
      <c r="P621" s="12"/>
    </row>
    <row r="622" spans="16:16" x14ac:dyDescent="0.25">
      <c r="P622" s="12"/>
    </row>
    <row r="623" spans="16:16" x14ac:dyDescent="0.25">
      <c r="P623" s="12"/>
    </row>
    <row r="624" spans="16:16" x14ac:dyDescent="0.25">
      <c r="P624" s="12"/>
    </row>
    <row r="625" spans="16:16" x14ac:dyDescent="0.25">
      <c r="P625" s="12"/>
    </row>
    <row r="626" spans="16:16" x14ac:dyDescent="0.25">
      <c r="P626" s="12"/>
    </row>
    <row r="627" spans="16:16" x14ac:dyDescent="0.25">
      <c r="P627" s="12"/>
    </row>
    <row r="628" spans="16:16" x14ac:dyDescent="0.25">
      <c r="P628" s="12"/>
    </row>
    <row r="629" spans="16:16" x14ac:dyDescent="0.25">
      <c r="P629" s="12"/>
    </row>
    <row r="630" spans="16:16" x14ac:dyDescent="0.25">
      <c r="P630" s="12"/>
    </row>
    <row r="631" spans="16:16" x14ac:dyDescent="0.25">
      <c r="P631" s="12"/>
    </row>
    <row r="632" spans="16:16" x14ac:dyDescent="0.25">
      <c r="P632" s="12"/>
    </row>
    <row r="633" spans="16:16" x14ac:dyDescent="0.25">
      <c r="P633" s="12"/>
    </row>
    <row r="634" spans="16:16" x14ac:dyDescent="0.25">
      <c r="P634" s="12"/>
    </row>
    <row r="635" spans="16:16" x14ac:dyDescent="0.25">
      <c r="P635" s="12"/>
    </row>
    <row r="636" spans="16:16" x14ac:dyDescent="0.25">
      <c r="P636" s="12"/>
    </row>
    <row r="637" spans="16:16" x14ac:dyDescent="0.25">
      <c r="P637" s="12"/>
    </row>
    <row r="638" spans="16:16" x14ac:dyDescent="0.25">
      <c r="P638" s="12"/>
    </row>
    <row r="639" spans="16:16" x14ac:dyDescent="0.25">
      <c r="P639" s="12"/>
    </row>
    <row r="640" spans="16:16" x14ac:dyDescent="0.25">
      <c r="P640" s="12"/>
    </row>
    <row r="641" spans="16:16" x14ac:dyDescent="0.25">
      <c r="P641" s="12"/>
    </row>
    <row r="642" spans="16:16" x14ac:dyDescent="0.25">
      <c r="P642" s="12"/>
    </row>
    <row r="643" spans="16:16" x14ac:dyDescent="0.25">
      <c r="P643" s="12"/>
    </row>
    <row r="644" spans="16:16" x14ac:dyDescent="0.25">
      <c r="P644" s="12"/>
    </row>
    <row r="645" spans="16:16" x14ac:dyDescent="0.25">
      <c r="P645" s="12"/>
    </row>
    <row r="646" spans="16:16" x14ac:dyDescent="0.25">
      <c r="P646" s="12"/>
    </row>
    <row r="647" spans="16:16" x14ac:dyDescent="0.25">
      <c r="P647" s="12"/>
    </row>
    <row r="648" spans="16:16" x14ac:dyDescent="0.25">
      <c r="P648" s="12"/>
    </row>
    <row r="649" spans="16:16" x14ac:dyDescent="0.25">
      <c r="P649" s="12"/>
    </row>
    <row r="650" spans="16:16" x14ac:dyDescent="0.25">
      <c r="P650" s="12"/>
    </row>
    <row r="651" spans="16:16" x14ac:dyDescent="0.25">
      <c r="P651" s="12"/>
    </row>
    <row r="652" spans="16:16" x14ac:dyDescent="0.25">
      <c r="P652" s="12"/>
    </row>
    <row r="653" spans="16:16" x14ac:dyDescent="0.25">
      <c r="P653" s="12"/>
    </row>
  </sheetData>
  <sheetProtection password="EBA7" sheet="1" objects="1" scenarios="1" selectLockedCells="1"/>
  <conditionalFormatting sqref="R2:R100">
    <cfRule type="containsText" dxfId="18" priority="5" operator="containsText" text="Error en No. de Nómina">
      <formula>NOT(ISERROR(SEARCH("Error en No. de Nómina",R2)))</formula>
    </cfRule>
    <cfRule type="containsText" dxfId="17" priority="4" operator="containsText" text="Error en Horas/Minutos">
      <formula>NOT(ISERROR(SEARCH("Error en Horas/Minutos",R2)))</formula>
    </cfRule>
    <cfRule type="containsText" dxfId="16" priority="3" operator="containsText" text="OK">
      <formula>NOT(ISERROR(SEARCH("OK",R2)))</formula>
    </cfRule>
    <cfRule type="containsText" dxfId="15" priority="2" operator="containsText" text="El Número de Nómina no está dado de Alta">
      <formula>NOT(ISERROR(SEARCH("El Número de Nómina no está dado de Alta",R2)))</formula>
    </cfRule>
    <cfRule type="containsText" dxfId="14" priority="1" operator="containsText" text="El trabajador está duplicado">
      <formula>NOT(ISERROR(SEARCH("El trabajador está duplicado",R2)))</formula>
    </cfRule>
  </conditionalFormatting>
  <dataValidations count="4">
    <dataValidation type="whole" allowBlank="1" showInputMessage="1" showErrorMessage="1" errorTitle="Número Nómina" error="Favor de verificar el número de nómina" sqref="A2:A100">
      <formula1>1</formula1>
      <formula2>100</formula2>
    </dataValidation>
    <dataValidation type="whole" allowBlank="1" showInputMessage="1" showErrorMessage="1" error="Favor de verificar el número de nómina" sqref="P102:P653 A101:O101">
      <formula1>1</formula1>
      <formula2>100</formula2>
    </dataValidation>
    <dataValidation type="decimal" showInputMessage="1" showErrorMessage="1" errorTitle="Minutos no Trabajados" error="Favor de verificar los minutos no trabajados" sqref="Q2:Q100">
      <formula1>1</formula1>
      <formula2>59</formula2>
    </dataValidation>
    <dataValidation type="whole" operator="lessThan" allowBlank="1" showInputMessage="1" showErrorMessage="1" errorTitle="Horas no Trabajadas" error="Favor de verificar el número de horas no trabajadas" sqref="P2:P100">
      <formula1>8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3"/>
  <sheetViews>
    <sheetView workbookViewId="0">
      <selection activeCell="H8" sqref="H8:H9"/>
    </sheetView>
  </sheetViews>
  <sheetFormatPr baseColWidth="10" defaultRowHeight="15.75" x14ac:dyDescent="0.25"/>
  <cols>
    <col min="1" max="1" width="19.28515625" style="43" bestFit="1" customWidth="1"/>
    <col min="2" max="2" width="15.42578125" style="43" customWidth="1"/>
    <col min="3" max="4" width="11.42578125" style="43" hidden="1" customWidth="1"/>
    <col min="5" max="11" width="11.42578125" style="43"/>
    <col min="12" max="12" width="11.42578125" style="43" hidden="1" customWidth="1"/>
    <col min="13" max="13" width="11.42578125" style="43" customWidth="1"/>
    <col min="14" max="14" width="65.28515625" style="41" customWidth="1"/>
    <col min="15" max="16384" width="11.42578125" style="43"/>
  </cols>
  <sheetData>
    <row r="1" spans="1:14" x14ac:dyDescent="0.25">
      <c r="A1" s="41" t="s">
        <v>55</v>
      </c>
      <c r="B1" s="41" t="s">
        <v>56</v>
      </c>
      <c r="C1" s="41" t="s">
        <v>57</v>
      </c>
      <c r="D1" s="41" t="s">
        <v>58</v>
      </c>
      <c r="E1" s="41" t="s">
        <v>62</v>
      </c>
      <c r="F1" s="41" t="s">
        <v>63</v>
      </c>
      <c r="G1" s="41" t="s">
        <v>64</v>
      </c>
      <c r="H1" s="41" t="s">
        <v>65</v>
      </c>
      <c r="I1" s="100" t="s">
        <v>59</v>
      </c>
      <c r="J1" s="100" t="s">
        <v>60</v>
      </c>
      <c r="K1" s="100" t="s">
        <v>61</v>
      </c>
      <c r="L1" s="42"/>
      <c r="M1" s="41" t="s">
        <v>77</v>
      </c>
      <c r="N1" s="41" t="s">
        <v>29</v>
      </c>
    </row>
    <row r="2" spans="1:14" x14ac:dyDescent="0.25">
      <c r="A2" s="44"/>
      <c r="B2" s="69"/>
      <c r="C2" s="81">
        <v>3</v>
      </c>
      <c r="D2" s="81">
        <v>3</v>
      </c>
      <c r="E2" s="44"/>
      <c r="F2" s="44"/>
      <c r="G2" s="44"/>
      <c r="H2" s="44"/>
      <c r="I2" s="44"/>
      <c r="J2" s="44"/>
      <c r="K2" s="44"/>
      <c r="L2" s="41">
        <f t="shared" ref="L2:L33" si="0">IFERROR(VLOOKUP(A2,numnom,1,0),0)</f>
        <v>0</v>
      </c>
      <c r="M2" s="60">
        <f>SUM(E2:K2)</f>
        <v>0</v>
      </c>
      <c r="N2" s="60" t="str">
        <f>IF(AND(A2=0,B2=0,E2=0,F2=0,G2=0,H2=0,I2=0,J2=0,K2=0)," ",IF(L2=0,"El Número de Nómina no está dado de Alta",IF(A2=0,"Error en No. de Nómina",IF(AND(E2=0, F2=0,G2=0,H2=0,I2=0,J2=0,K2=0), "Error en Horas Extras",IF(COUNTIF($A$2:$A$100,A2)&gt;1,"El trabajador está duplicado",IF(AND(A2&lt;&gt;0,B2=0),"Error en la fecha del primer día de la semana a procesar","OK"))))))</f>
        <v xml:space="preserve"> </v>
      </c>
    </row>
    <row r="3" spans="1:14" x14ac:dyDescent="0.25">
      <c r="A3" s="45"/>
      <c r="B3" s="45"/>
      <c r="C3" s="83">
        <v>3</v>
      </c>
      <c r="D3" s="83">
        <v>3</v>
      </c>
      <c r="E3" s="45"/>
      <c r="F3" s="45"/>
      <c r="G3" s="45"/>
      <c r="H3" s="45"/>
      <c r="I3" s="45"/>
      <c r="J3" s="45"/>
      <c r="K3" s="45"/>
      <c r="L3" s="41">
        <f t="shared" si="0"/>
        <v>0</v>
      </c>
      <c r="M3" s="60">
        <f t="shared" ref="M3:M66" si="1">SUM(E3:K3)</f>
        <v>0</v>
      </c>
      <c r="N3" s="60" t="str">
        <f t="shared" ref="N3:N66" si="2">IF(AND(A3=0,B3=0,E3=0,F3=0,G3=0,H3=0,I3=0,J3=0,K3=0)," ",IF(L3=0,"El Número de Nómina no está dado de Alta",IF(A3=0,"Error en No. de Nómina",IF(AND(E3=0, F3=0,G3=0,H3=0,I3=0,J3=0,K3=0), "Error en Horas Extras",IF(COUNTIF($A$2:$A$100,A3)&gt;1,"El trabajador está duplicado",IF(AND(A3&lt;&gt;0,B3=0),"Error en la fecha del primer día de la semana a procesar","OK"))))))</f>
        <v xml:space="preserve"> </v>
      </c>
    </row>
    <row r="4" spans="1:14" x14ac:dyDescent="0.25">
      <c r="A4" s="44"/>
      <c r="B4" s="44"/>
      <c r="C4" s="81">
        <v>3</v>
      </c>
      <c r="D4" s="81">
        <v>3</v>
      </c>
      <c r="E4" s="44"/>
      <c r="F4" s="44"/>
      <c r="G4" s="44"/>
      <c r="H4" s="44"/>
      <c r="I4" s="44"/>
      <c r="J4" s="44"/>
      <c r="K4" s="44"/>
      <c r="L4" s="41">
        <f t="shared" si="0"/>
        <v>0</v>
      </c>
      <c r="M4" s="60">
        <f t="shared" si="1"/>
        <v>0</v>
      </c>
      <c r="N4" s="60" t="str">
        <f t="shared" si="2"/>
        <v xml:space="preserve"> </v>
      </c>
    </row>
    <row r="5" spans="1:14" x14ac:dyDescent="0.25">
      <c r="A5" s="45"/>
      <c r="B5" s="70"/>
      <c r="C5" s="83">
        <v>3</v>
      </c>
      <c r="D5" s="83">
        <v>3</v>
      </c>
      <c r="E5" s="45"/>
      <c r="F5" s="45"/>
      <c r="G5" s="45"/>
      <c r="H5" s="45"/>
      <c r="I5" s="45"/>
      <c r="J5" s="45"/>
      <c r="K5" s="45"/>
      <c r="L5" s="41">
        <f t="shared" si="0"/>
        <v>0</v>
      </c>
      <c r="M5" s="60">
        <f t="shared" si="1"/>
        <v>0</v>
      </c>
      <c r="N5" s="60" t="str">
        <f t="shared" si="2"/>
        <v xml:space="preserve"> </v>
      </c>
    </row>
    <row r="6" spans="1:14" x14ac:dyDescent="0.25">
      <c r="A6" s="44"/>
      <c r="B6" s="44"/>
      <c r="C6" s="81">
        <v>3</v>
      </c>
      <c r="D6" s="81">
        <v>3</v>
      </c>
      <c r="E6" s="44"/>
      <c r="F6" s="44"/>
      <c r="G6" s="44"/>
      <c r="H6" s="44"/>
      <c r="I6" s="44"/>
      <c r="J6" s="44"/>
      <c r="K6" s="44"/>
      <c r="L6" s="41">
        <f t="shared" si="0"/>
        <v>0</v>
      </c>
      <c r="M6" s="60">
        <f t="shared" si="1"/>
        <v>0</v>
      </c>
      <c r="N6" s="60" t="str">
        <f t="shared" si="2"/>
        <v xml:space="preserve"> </v>
      </c>
    </row>
    <row r="7" spans="1:14" x14ac:dyDescent="0.25">
      <c r="A7" s="45"/>
      <c r="B7" s="45"/>
      <c r="C7" s="83">
        <v>3</v>
      </c>
      <c r="D7" s="83">
        <v>3</v>
      </c>
      <c r="E7" s="45"/>
      <c r="F7" s="45"/>
      <c r="G7" s="45"/>
      <c r="H7" s="45"/>
      <c r="I7" s="45"/>
      <c r="J7" s="45"/>
      <c r="K7" s="45"/>
      <c r="L7" s="41">
        <f t="shared" si="0"/>
        <v>0</v>
      </c>
      <c r="M7" s="60">
        <f t="shared" si="1"/>
        <v>0</v>
      </c>
      <c r="N7" s="60" t="str">
        <f t="shared" si="2"/>
        <v xml:space="preserve"> </v>
      </c>
    </row>
    <row r="8" spans="1:14" x14ac:dyDescent="0.25">
      <c r="A8" s="44"/>
      <c r="B8" s="44"/>
      <c r="C8" s="81">
        <v>3</v>
      </c>
      <c r="D8" s="81">
        <v>3</v>
      </c>
      <c r="E8" s="44"/>
      <c r="F8" s="44"/>
      <c r="G8" s="44"/>
      <c r="H8" s="44"/>
      <c r="I8" s="44"/>
      <c r="J8" s="44"/>
      <c r="K8" s="44"/>
      <c r="L8" s="41">
        <f t="shared" si="0"/>
        <v>0</v>
      </c>
      <c r="M8" s="60">
        <f t="shared" si="1"/>
        <v>0</v>
      </c>
      <c r="N8" s="60" t="str">
        <f t="shared" si="2"/>
        <v xml:space="preserve"> </v>
      </c>
    </row>
    <row r="9" spans="1:14" x14ac:dyDescent="0.25">
      <c r="A9" s="45"/>
      <c r="B9" s="45"/>
      <c r="C9" s="83">
        <v>3</v>
      </c>
      <c r="D9" s="83">
        <v>3</v>
      </c>
      <c r="E9" s="45"/>
      <c r="F9" s="45"/>
      <c r="G9" s="45"/>
      <c r="H9" s="45"/>
      <c r="I9" s="45"/>
      <c r="J9" s="45"/>
      <c r="K9" s="45"/>
      <c r="L9" s="41">
        <f t="shared" si="0"/>
        <v>0</v>
      </c>
      <c r="M9" s="60">
        <f t="shared" si="1"/>
        <v>0</v>
      </c>
      <c r="N9" s="60" t="str">
        <f t="shared" si="2"/>
        <v xml:space="preserve"> </v>
      </c>
    </row>
    <row r="10" spans="1:14" x14ac:dyDescent="0.25">
      <c r="A10" s="44"/>
      <c r="B10" s="44"/>
      <c r="C10" s="81">
        <v>3</v>
      </c>
      <c r="D10" s="81">
        <v>3</v>
      </c>
      <c r="E10" s="44"/>
      <c r="F10" s="44"/>
      <c r="G10" s="44"/>
      <c r="H10" s="44"/>
      <c r="I10" s="44"/>
      <c r="J10" s="44"/>
      <c r="K10" s="44"/>
      <c r="L10" s="41">
        <f t="shared" si="0"/>
        <v>0</v>
      </c>
      <c r="M10" s="60">
        <f t="shared" si="1"/>
        <v>0</v>
      </c>
      <c r="N10" s="60" t="str">
        <f t="shared" si="2"/>
        <v xml:space="preserve"> </v>
      </c>
    </row>
    <row r="11" spans="1:14" x14ac:dyDescent="0.25">
      <c r="A11" s="45"/>
      <c r="B11" s="45"/>
      <c r="C11" s="83">
        <v>3</v>
      </c>
      <c r="D11" s="83">
        <v>3</v>
      </c>
      <c r="E11" s="45"/>
      <c r="F11" s="45"/>
      <c r="G11" s="45"/>
      <c r="H11" s="45"/>
      <c r="I11" s="45"/>
      <c r="J11" s="45"/>
      <c r="K11" s="45"/>
      <c r="L11" s="41">
        <f t="shared" si="0"/>
        <v>0</v>
      </c>
      <c r="M11" s="60">
        <f t="shared" si="1"/>
        <v>0</v>
      </c>
      <c r="N11" s="60" t="str">
        <f t="shared" si="2"/>
        <v xml:space="preserve"> </v>
      </c>
    </row>
    <row r="12" spans="1:14" x14ac:dyDescent="0.25">
      <c r="A12" s="44"/>
      <c r="B12" s="44"/>
      <c r="C12" s="81">
        <v>3</v>
      </c>
      <c r="D12" s="81">
        <v>3</v>
      </c>
      <c r="E12" s="44"/>
      <c r="F12" s="44"/>
      <c r="G12" s="44"/>
      <c r="H12" s="44"/>
      <c r="I12" s="44"/>
      <c r="J12" s="44"/>
      <c r="K12" s="44"/>
      <c r="L12" s="41">
        <f t="shared" si="0"/>
        <v>0</v>
      </c>
      <c r="M12" s="60">
        <f t="shared" si="1"/>
        <v>0</v>
      </c>
      <c r="N12" s="60" t="str">
        <f t="shared" si="2"/>
        <v xml:space="preserve"> </v>
      </c>
    </row>
    <row r="13" spans="1:14" x14ac:dyDescent="0.25">
      <c r="A13" s="45"/>
      <c r="B13" s="45"/>
      <c r="C13" s="83">
        <v>3</v>
      </c>
      <c r="D13" s="83">
        <v>3</v>
      </c>
      <c r="E13" s="45"/>
      <c r="F13" s="45"/>
      <c r="G13" s="45"/>
      <c r="H13" s="45"/>
      <c r="I13" s="45"/>
      <c r="J13" s="45"/>
      <c r="K13" s="45"/>
      <c r="L13" s="41">
        <f t="shared" si="0"/>
        <v>0</v>
      </c>
      <c r="M13" s="60">
        <f t="shared" si="1"/>
        <v>0</v>
      </c>
      <c r="N13" s="60" t="str">
        <f t="shared" si="2"/>
        <v xml:space="preserve"> </v>
      </c>
    </row>
    <row r="14" spans="1:14" x14ac:dyDescent="0.25">
      <c r="A14" s="44"/>
      <c r="B14" s="44"/>
      <c r="C14" s="81">
        <v>3</v>
      </c>
      <c r="D14" s="81">
        <v>3</v>
      </c>
      <c r="E14" s="44"/>
      <c r="F14" s="44"/>
      <c r="G14" s="44"/>
      <c r="H14" s="44"/>
      <c r="I14" s="44"/>
      <c r="J14" s="44"/>
      <c r="K14" s="44"/>
      <c r="L14" s="41">
        <f t="shared" si="0"/>
        <v>0</v>
      </c>
      <c r="M14" s="60">
        <f t="shared" si="1"/>
        <v>0</v>
      </c>
      <c r="N14" s="60" t="str">
        <f t="shared" si="2"/>
        <v xml:space="preserve"> </v>
      </c>
    </row>
    <row r="15" spans="1:14" x14ac:dyDescent="0.25">
      <c r="A15" s="45"/>
      <c r="B15" s="45"/>
      <c r="C15" s="83">
        <v>3</v>
      </c>
      <c r="D15" s="83">
        <v>3</v>
      </c>
      <c r="E15" s="45"/>
      <c r="F15" s="45"/>
      <c r="G15" s="45"/>
      <c r="H15" s="45"/>
      <c r="I15" s="45"/>
      <c r="J15" s="45"/>
      <c r="K15" s="45"/>
      <c r="L15" s="41">
        <f t="shared" si="0"/>
        <v>0</v>
      </c>
      <c r="M15" s="60">
        <f t="shared" si="1"/>
        <v>0</v>
      </c>
      <c r="N15" s="60" t="str">
        <f t="shared" si="2"/>
        <v xml:space="preserve"> </v>
      </c>
    </row>
    <row r="16" spans="1:14" x14ac:dyDescent="0.25">
      <c r="A16" s="44"/>
      <c r="B16" s="44"/>
      <c r="C16" s="81">
        <v>3</v>
      </c>
      <c r="D16" s="81">
        <v>3</v>
      </c>
      <c r="E16" s="44"/>
      <c r="F16" s="44"/>
      <c r="G16" s="44"/>
      <c r="H16" s="44"/>
      <c r="I16" s="44"/>
      <c r="J16" s="44"/>
      <c r="K16" s="44"/>
      <c r="L16" s="41">
        <f t="shared" si="0"/>
        <v>0</v>
      </c>
      <c r="M16" s="60">
        <f t="shared" si="1"/>
        <v>0</v>
      </c>
      <c r="N16" s="60" t="str">
        <f t="shared" si="2"/>
        <v xml:space="preserve"> </v>
      </c>
    </row>
    <row r="17" spans="1:14" x14ac:dyDescent="0.25">
      <c r="A17" s="45"/>
      <c r="B17" s="45"/>
      <c r="C17" s="83">
        <v>3</v>
      </c>
      <c r="D17" s="83">
        <v>3</v>
      </c>
      <c r="E17" s="45"/>
      <c r="F17" s="45"/>
      <c r="G17" s="45"/>
      <c r="H17" s="45"/>
      <c r="I17" s="45"/>
      <c r="J17" s="45"/>
      <c r="K17" s="45"/>
      <c r="L17" s="41">
        <f t="shared" si="0"/>
        <v>0</v>
      </c>
      <c r="M17" s="60">
        <f t="shared" si="1"/>
        <v>0</v>
      </c>
      <c r="N17" s="60" t="str">
        <f t="shared" si="2"/>
        <v xml:space="preserve"> </v>
      </c>
    </row>
    <row r="18" spans="1:14" x14ac:dyDescent="0.25">
      <c r="A18" s="44"/>
      <c r="B18" s="44"/>
      <c r="C18" s="81">
        <v>3</v>
      </c>
      <c r="D18" s="81">
        <v>3</v>
      </c>
      <c r="E18" s="44"/>
      <c r="F18" s="44"/>
      <c r="G18" s="44"/>
      <c r="H18" s="44"/>
      <c r="I18" s="44"/>
      <c r="J18" s="44"/>
      <c r="K18" s="44"/>
      <c r="L18" s="41">
        <f t="shared" si="0"/>
        <v>0</v>
      </c>
      <c r="M18" s="60">
        <f t="shared" si="1"/>
        <v>0</v>
      </c>
      <c r="N18" s="60" t="str">
        <f t="shared" si="2"/>
        <v xml:space="preserve"> </v>
      </c>
    </row>
    <row r="19" spans="1:14" x14ac:dyDescent="0.25">
      <c r="A19" s="45"/>
      <c r="B19" s="45"/>
      <c r="C19" s="83">
        <v>3</v>
      </c>
      <c r="D19" s="83">
        <v>3</v>
      </c>
      <c r="E19" s="45"/>
      <c r="F19" s="45"/>
      <c r="G19" s="45"/>
      <c r="H19" s="45"/>
      <c r="I19" s="45"/>
      <c r="J19" s="45"/>
      <c r="K19" s="45"/>
      <c r="L19" s="41">
        <f t="shared" si="0"/>
        <v>0</v>
      </c>
      <c r="M19" s="60">
        <f t="shared" si="1"/>
        <v>0</v>
      </c>
      <c r="N19" s="60" t="str">
        <f t="shared" si="2"/>
        <v xml:space="preserve"> </v>
      </c>
    </row>
    <row r="20" spans="1:14" x14ac:dyDescent="0.25">
      <c r="A20" s="44"/>
      <c r="B20" s="44"/>
      <c r="C20" s="81">
        <v>3</v>
      </c>
      <c r="D20" s="81">
        <v>3</v>
      </c>
      <c r="E20" s="44"/>
      <c r="F20" s="44"/>
      <c r="G20" s="44"/>
      <c r="H20" s="44"/>
      <c r="I20" s="44"/>
      <c r="J20" s="44"/>
      <c r="K20" s="44"/>
      <c r="L20" s="41">
        <f t="shared" si="0"/>
        <v>0</v>
      </c>
      <c r="M20" s="60">
        <f t="shared" si="1"/>
        <v>0</v>
      </c>
      <c r="N20" s="60" t="str">
        <f t="shared" si="2"/>
        <v xml:space="preserve"> </v>
      </c>
    </row>
    <row r="21" spans="1:14" x14ac:dyDescent="0.25">
      <c r="A21" s="45"/>
      <c r="B21" s="45"/>
      <c r="C21" s="83">
        <v>3</v>
      </c>
      <c r="D21" s="83">
        <v>3</v>
      </c>
      <c r="E21" s="45"/>
      <c r="F21" s="45"/>
      <c r="G21" s="45"/>
      <c r="H21" s="45"/>
      <c r="I21" s="45"/>
      <c r="J21" s="45"/>
      <c r="K21" s="45"/>
      <c r="L21" s="41">
        <f t="shared" si="0"/>
        <v>0</v>
      </c>
      <c r="M21" s="60">
        <f t="shared" si="1"/>
        <v>0</v>
      </c>
      <c r="N21" s="60" t="str">
        <f t="shared" si="2"/>
        <v xml:space="preserve"> </v>
      </c>
    </row>
    <row r="22" spans="1:14" x14ac:dyDescent="0.25">
      <c r="A22" s="44"/>
      <c r="B22" s="44"/>
      <c r="C22" s="81">
        <v>3</v>
      </c>
      <c r="D22" s="81">
        <v>3</v>
      </c>
      <c r="E22" s="44"/>
      <c r="F22" s="44"/>
      <c r="G22" s="44"/>
      <c r="H22" s="44"/>
      <c r="I22" s="44"/>
      <c r="J22" s="44"/>
      <c r="K22" s="44"/>
      <c r="L22" s="41">
        <f t="shared" si="0"/>
        <v>0</v>
      </c>
      <c r="M22" s="60">
        <f t="shared" si="1"/>
        <v>0</v>
      </c>
      <c r="N22" s="60" t="str">
        <f t="shared" si="2"/>
        <v xml:space="preserve"> </v>
      </c>
    </row>
    <row r="23" spans="1:14" x14ac:dyDescent="0.25">
      <c r="A23" s="45"/>
      <c r="B23" s="45"/>
      <c r="C23" s="83">
        <v>3</v>
      </c>
      <c r="D23" s="83">
        <v>3</v>
      </c>
      <c r="E23" s="45"/>
      <c r="F23" s="45"/>
      <c r="G23" s="45"/>
      <c r="H23" s="45"/>
      <c r="I23" s="45"/>
      <c r="J23" s="45"/>
      <c r="K23" s="45"/>
      <c r="L23" s="41">
        <f t="shared" si="0"/>
        <v>0</v>
      </c>
      <c r="M23" s="60">
        <f t="shared" si="1"/>
        <v>0</v>
      </c>
      <c r="N23" s="60" t="str">
        <f t="shared" si="2"/>
        <v xml:space="preserve"> </v>
      </c>
    </row>
    <row r="24" spans="1:14" x14ac:dyDescent="0.25">
      <c r="A24" s="44"/>
      <c r="B24" s="44"/>
      <c r="C24" s="81">
        <v>3</v>
      </c>
      <c r="D24" s="81">
        <v>3</v>
      </c>
      <c r="E24" s="44"/>
      <c r="F24" s="44"/>
      <c r="G24" s="44"/>
      <c r="H24" s="44"/>
      <c r="I24" s="44"/>
      <c r="J24" s="44"/>
      <c r="K24" s="44"/>
      <c r="L24" s="41">
        <f t="shared" si="0"/>
        <v>0</v>
      </c>
      <c r="M24" s="60">
        <f t="shared" si="1"/>
        <v>0</v>
      </c>
      <c r="N24" s="60" t="str">
        <f t="shared" si="2"/>
        <v xml:space="preserve"> </v>
      </c>
    </row>
    <row r="25" spans="1:14" x14ac:dyDescent="0.25">
      <c r="A25" s="45"/>
      <c r="B25" s="45"/>
      <c r="C25" s="83">
        <v>3</v>
      </c>
      <c r="D25" s="83">
        <v>3</v>
      </c>
      <c r="E25" s="45"/>
      <c r="F25" s="45"/>
      <c r="G25" s="45"/>
      <c r="H25" s="45"/>
      <c r="I25" s="45"/>
      <c r="J25" s="45"/>
      <c r="K25" s="45"/>
      <c r="L25" s="41">
        <f t="shared" si="0"/>
        <v>0</v>
      </c>
      <c r="M25" s="60">
        <f t="shared" si="1"/>
        <v>0</v>
      </c>
      <c r="N25" s="60" t="str">
        <f t="shared" si="2"/>
        <v xml:space="preserve"> </v>
      </c>
    </row>
    <row r="26" spans="1:14" x14ac:dyDescent="0.25">
      <c r="A26" s="44"/>
      <c r="B26" s="44"/>
      <c r="C26" s="81">
        <v>3</v>
      </c>
      <c r="D26" s="81">
        <v>3</v>
      </c>
      <c r="E26" s="44"/>
      <c r="F26" s="44"/>
      <c r="G26" s="44"/>
      <c r="H26" s="44"/>
      <c r="I26" s="44"/>
      <c r="J26" s="44"/>
      <c r="K26" s="44"/>
      <c r="L26" s="41">
        <f t="shared" si="0"/>
        <v>0</v>
      </c>
      <c r="M26" s="60">
        <f t="shared" si="1"/>
        <v>0</v>
      </c>
      <c r="N26" s="60" t="str">
        <f t="shared" si="2"/>
        <v xml:space="preserve"> </v>
      </c>
    </row>
    <row r="27" spans="1:14" x14ac:dyDescent="0.25">
      <c r="A27" s="45"/>
      <c r="B27" s="45"/>
      <c r="C27" s="83">
        <v>3</v>
      </c>
      <c r="D27" s="83">
        <v>3</v>
      </c>
      <c r="E27" s="45"/>
      <c r="F27" s="45"/>
      <c r="G27" s="45"/>
      <c r="H27" s="45"/>
      <c r="I27" s="45"/>
      <c r="J27" s="45"/>
      <c r="K27" s="45"/>
      <c r="L27" s="41">
        <f t="shared" si="0"/>
        <v>0</v>
      </c>
      <c r="M27" s="60">
        <f t="shared" si="1"/>
        <v>0</v>
      </c>
      <c r="N27" s="60" t="str">
        <f t="shared" si="2"/>
        <v xml:space="preserve"> </v>
      </c>
    </row>
    <row r="28" spans="1:14" x14ac:dyDescent="0.25">
      <c r="A28" s="44"/>
      <c r="B28" s="69"/>
      <c r="C28" s="81">
        <v>3</v>
      </c>
      <c r="D28" s="81">
        <v>3</v>
      </c>
      <c r="E28" s="44"/>
      <c r="F28" s="44"/>
      <c r="G28" s="44"/>
      <c r="H28" s="44"/>
      <c r="I28" s="44"/>
      <c r="J28" s="44"/>
      <c r="K28" s="44"/>
      <c r="L28" s="41">
        <f t="shared" si="0"/>
        <v>0</v>
      </c>
      <c r="M28" s="60">
        <f t="shared" si="1"/>
        <v>0</v>
      </c>
      <c r="N28" s="60" t="str">
        <f t="shared" si="2"/>
        <v xml:space="preserve"> </v>
      </c>
    </row>
    <row r="29" spans="1:14" x14ac:dyDescent="0.25">
      <c r="A29" s="45"/>
      <c r="B29" s="45"/>
      <c r="C29" s="83">
        <v>3</v>
      </c>
      <c r="D29" s="83">
        <v>3</v>
      </c>
      <c r="E29" s="45"/>
      <c r="F29" s="45"/>
      <c r="G29" s="45"/>
      <c r="H29" s="45"/>
      <c r="I29" s="45"/>
      <c r="J29" s="45"/>
      <c r="K29" s="45"/>
      <c r="L29" s="41">
        <f t="shared" si="0"/>
        <v>0</v>
      </c>
      <c r="M29" s="60">
        <f t="shared" si="1"/>
        <v>0</v>
      </c>
      <c r="N29" s="60" t="str">
        <f t="shared" si="2"/>
        <v xml:space="preserve"> </v>
      </c>
    </row>
    <row r="30" spans="1:14" x14ac:dyDescent="0.25">
      <c r="A30" s="44"/>
      <c r="B30" s="44"/>
      <c r="C30" s="81">
        <v>3</v>
      </c>
      <c r="D30" s="81">
        <v>3</v>
      </c>
      <c r="E30" s="44"/>
      <c r="F30" s="44"/>
      <c r="G30" s="44"/>
      <c r="H30" s="44"/>
      <c r="I30" s="44"/>
      <c r="J30" s="44"/>
      <c r="K30" s="44"/>
      <c r="L30" s="41">
        <f t="shared" si="0"/>
        <v>0</v>
      </c>
      <c r="M30" s="60">
        <f t="shared" si="1"/>
        <v>0</v>
      </c>
      <c r="N30" s="60" t="str">
        <f t="shared" si="2"/>
        <v xml:space="preserve"> </v>
      </c>
    </row>
    <row r="31" spans="1:14" x14ac:dyDescent="0.25">
      <c r="A31" s="45"/>
      <c r="B31" s="45"/>
      <c r="C31" s="83">
        <v>3</v>
      </c>
      <c r="D31" s="83">
        <v>3</v>
      </c>
      <c r="E31" s="45"/>
      <c r="F31" s="45"/>
      <c r="G31" s="45"/>
      <c r="H31" s="45"/>
      <c r="I31" s="45"/>
      <c r="J31" s="45"/>
      <c r="K31" s="45"/>
      <c r="L31" s="41">
        <f t="shared" si="0"/>
        <v>0</v>
      </c>
      <c r="M31" s="60">
        <f t="shared" si="1"/>
        <v>0</v>
      </c>
      <c r="N31" s="60" t="str">
        <f t="shared" si="2"/>
        <v xml:space="preserve"> </v>
      </c>
    </row>
    <row r="32" spans="1:14" x14ac:dyDescent="0.25">
      <c r="A32" s="44"/>
      <c r="B32" s="44"/>
      <c r="C32" s="81">
        <v>3</v>
      </c>
      <c r="D32" s="81">
        <v>3</v>
      </c>
      <c r="E32" s="44"/>
      <c r="F32" s="44"/>
      <c r="G32" s="44"/>
      <c r="H32" s="44"/>
      <c r="I32" s="44"/>
      <c r="J32" s="44"/>
      <c r="K32" s="44"/>
      <c r="L32" s="41">
        <f t="shared" si="0"/>
        <v>0</v>
      </c>
      <c r="M32" s="60">
        <f t="shared" si="1"/>
        <v>0</v>
      </c>
      <c r="N32" s="60" t="str">
        <f t="shared" si="2"/>
        <v xml:space="preserve"> </v>
      </c>
    </row>
    <row r="33" spans="1:14" x14ac:dyDescent="0.25">
      <c r="A33" s="45"/>
      <c r="B33" s="45"/>
      <c r="C33" s="83">
        <v>3</v>
      </c>
      <c r="D33" s="83">
        <v>3</v>
      </c>
      <c r="E33" s="45"/>
      <c r="F33" s="45"/>
      <c r="G33" s="45"/>
      <c r="H33" s="45"/>
      <c r="I33" s="45"/>
      <c r="J33" s="45"/>
      <c r="K33" s="45"/>
      <c r="L33" s="41">
        <f t="shared" si="0"/>
        <v>0</v>
      </c>
      <c r="M33" s="60">
        <f t="shared" si="1"/>
        <v>0</v>
      </c>
      <c r="N33" s="60" t="str">
        <f t="shared" si="2"/>
        <v xml:space="preserve"> </v>
      </c>
    </row>
    <row r="34" spans="1:14" x14ac:dyDescent="0.25">
      <c r="A34" s="44"/>
      <c r="B34" s="44"/>
      <c r="C34" s="81">
        <v>3</v>
      </c>
      <c r="D34" s="81">
        <v>3</v>
      </c>
      <c r="E34" s="44"/>
      <c r="F34" s="44"/>
      <c r="G34" s="44"/>
      <c r="H34" s="44"/>
      <c r="I34" s="44"/>
      <c r="J34" s="44"/>
      <c r="K34" s="44"/>
      <c r="L34" s="41">
        <f t="shared" ref="L34:L65" si="3">IFERROR(VLOOKUP(A34,numnom,1,0),0)</f>
        <v>0</v>
      </c>
      <c r="M34" s="60">
        <f t="shared" si="1"/>
        <v>0</v>
      </c>
      <c r="N34" s="60" t="str">
        <f t="shared" si="2"/>
        <v xml:space="preserve"> </v>
      </c>
    </row>
    <row r="35" spans="1:14" x14ac:dyDescent="0.25">
      <c r="A35" s="45"/>
      <c r="B35" s="45"/>
      <c r="C35" s="83">
        <v>3</v>
      </c>
      <c r="D35" s="83">
        <v>3</v>
      </c>
      <c r="E35" s="45"/>
      <c r="F35" s="45"/>
      <c r="G35" s="45"/>
      <c r="H35" s="45"/>
      <c r="I35" s="45"/>
      <c r="J35" s="45"/>
      <c r="K35" s="45"/>
      <c r="L35" s="41">
        <f t="shared" si="3"/>
        <v>0</v>
      </c>
      <c r="M35" s="60">
        <f t="shared" si="1"/>
        <v>0</v>
      </c>
      <c r="N35" s="60" t="str">
        <f t="shared" si="2"/>
        <v xml:space="preserve"> </v>
      </c>
    </row>
    <row r="36" spans="1:14" x14ac:dyDescent="0.25">
      <c r="A36" s="44"/>
      <c r="B36" s="44"/>
      <c r="C36" s="81">
        <v>3</v>
      </c>
      <c r="D36" s="81">
        <v>3</v>
      </c>
      <c r="E36" s="44"/>
      <c r="F36" s="44"/>
      <c r="G36" s="44"/>
      <c r="H36" s="44"/>
      <c r="I36" s="44"/>
      <c r="J36" s="44"/>
      <c r="K36" s="44"/>
      <c r="L36" s="41">
        <f t="shared" si="3"/>
        <v>0</v>
      </c>
      <c r="M36" s="60">
        <f t="shared" si="1"/>
        <v>0</v>
      </c>
      <c r="N36" s="60" t="str">
        <f t="shared" si="2"/>
        <v xml:space="preserve"> </v>
      </c>
    </row>
    <row r="37" spans="1:14" x14ac:dyDescent="0.25">
      <c r="A37" s="45"/>
      <c r="B37" s="45"/>
      <c r="C37" s="83">
        <v>3</v>
      </c>
      <c r="D37" s="83">
        <v>3</v>
      </c>
      <c r="E37" s="45"/>
      <c r="F37" s="45"/>
      <c r="G37" s="45"/>
      <c r="H37" s="45"/>
      <c r="I37" s="45"/>
      <c r="J37" s="45"/>
      <c r="K37" s="45"/>
      <c r="L37" s="41">
        <f t="shared" si="3"/>
        <v>0</v>
      </c>
      <c r="M37" s="60">
        <f t="shared" si="1"/>
        <v>0</v>
      </c>
      <c r="N37" s="60" t="str">
        <f t="shared" si="2"/>
        <v xml:space="preserve"> </v>
      </c>
    </row>
    <row r="38" spans="1:14" x14ac:dyDescent="0.25">
      <c r="A38" s="44"/>
      <c r="B38" s="44"/>
      <c r="C38" s="81">
        <v>3</v>
      </c>
      <c r="D38" s="81">
        <v>3</v>
      </c>
      <c r="E38" s="44"/>
      <c r="F38" s="44"/>
      <c r="G38" s="44"/>
      <c r="H38" s="44"/>
      <c r="I38" s="44"/>
      <c r="J38" s="44"/>
      <c r="K38" s="44"/>
      <c r="L38" s="41">
        <f t="shared" si="3"/>
        <v>0</v>
      </c>
      <c r="M38" s="60">
        <f t="shared" si="1"/>
        <v>0</v>
      </c>
      <c r="N38" s="60" t="str">
        <f t="shared" si="2"/>
        <v xml:space="preserve"> </v>
      </c>
    </row>
    <row r="39" spans="1:14" x14ac:dyDescent="0.25">
      <c r="A39" s="45"/>
      <c r="B39" s="45"/>
      <c r="C39" s="83">
        <v>3</v>
      </c>
      <c r="D39" s="83">
        <v>3</v>
      </c>
      <c r="E39" s="45"/>
      <c r="F39" s="45"/>
      <c r="G39" s="45"/>
      <c r="H39" s="45"/>
      <c r="I39" s="45"/>
      <c r="J39" s="45"/>
      <c r="K39" s="45"/>
      <c r="L39" s="41">
        <f t="shared" si="3"/>
        <v>0</v>
      </c>
      <c r="M39" s="60">
        <f t="shared" si="1"/>
        <v>0</v>
      </c>
      <c r="N39" s="60" t="str">
        <f t="shared" si="2"/>
        <v xml:space="preserve"> </v>
      </c>
    </row>
    <row r="40" spans="1:14" x14ac:dyDescent="0.25">
      <c r="A40" s="44"/>
      <c r="B40" s="44"/>
      <c r="C40" s="81">
        <v>3</v>
      </c>
      <c r="D40" s="81">
        <v>3</v>
      </c>
      <c r="E40" s="44"/>
      <c r="F40" s="44"/>
      <c r="G40" s="44"/>
      <c r="H40" s="44"/>
      <c r="I40" s="44"/>
      <c r="J40" s="44"/>
      <c r="K40" s="44"/>
      <c r="L40" s="41">
        <f t="shared" si="3"/>
        <v>0</v>
      </c>
      <c r="M40" s="60">
        <f t="shared" si="1"/>
        <v>0</v>
      </c>
      <c r="N40" s="60" t="str">
        <f t="shared" si="2"/>
        <v xml:space="preserve"> </v>
      </c>
    </row>
    <row r="41" spans="1:14" x14ac:dyDescent="0.25">
      <c r="A41" s="45"/>
      <c r="B41" s="45"/>
      <c r="C41" s="83">
        <v>3</v>
      </c>
      <c r="D41" s="83">
        <v>3</v>
      </c>
      <c r="E41" s="45"/>
      <c r="F41" s="45"/>
      <c r="G41" s="45"/>
      <c r="H41" s="45"/>
      <c r="I41" s="45"/>
      <c r="J41" s="45"/>
      <c r="K41" s="45"/>
      <c r="L41" s="41">
        <f t="shared" si="3"/>
        <v>0</v>
      </c>
      <c r="M41" s="60">
        <f t="shared" si="1"/>
        <v>0</v>
      </c>
      <c r="N41" s="60" t="str">
        <f t="shared" si="2"/>
        <v xml:space="preserve"> </v>
      </c>
    </row>
    <row r="42" spans="1:14" x14ac:dyDescent="0.25">
      <c r="A42" s="44"/>
      <c r="B42" s="44"/>
      <c r="C42" s="81">
        <v>3</v>
      </c>
      <c r="D42" s="81">
        <v>3</v>
      </c>
      <c r="E42" s="44"/>
      <c r="F42" s="44"/>
      <c r="G42" s="44"/>
      <c r="H42" s="44"/>
      <c r="I42" s="44"/>
      <c r="J42" s="44"/>
      <c r="K42" s="44"/>
      <c r="L42" s="41">
        <f t="shared" si="3"/>
        <v>0</v>
      </c>
      <c r="M42" s="60">
        <f t="shared" si="1"/>
        <v>0</v>
      </c>
      <c r="N42" s="60" t="str">
        <f t="shared" si="2"/>
        <v xml:space="preserve"> </v>
      </c>
    </row>
    <row r="43" spans="1:14" x14ac:dyDescent="0.25">
      <c r="A43" s="45"/>
      <c r="B43" s="45"/>
      <c r="C43" s="83">
        <v>3</v>
      </c>
      <c r="D43" s="83">
        <v>3</v>
      </c>
      <c r="E43" s="45"/>
      <c r="F43" s="45"/>
      <c r="G43" s="45"/>
      <c r="H43" s="45"/>
      <c r="I43" s="45"/>
      <c r="J43" s="45"/>
      <c r="K43" s="45"/>
      <c r="L43" s="41">
        <f t="shared" si="3"/>
        <v>0</v>
      </c>
      <c r="M43" s="60">
        <f t="shared" si="1"/>
        <v>0</v>
      </c>
      <c r="N43" s="60" t="str">
        <f t="shared" si="2"/>
        <v xml:space="preserve"> </v>
      </c>
    </row>
    <row r="44" spans="1:14" x14ac:dyDescent="0.25">
      <c r="A44" s="44"/>
      <c r="B44" s="44"/>
      <c r="C44" s="81">
        <v>3</v>
      </c>
      <c r="D44" s="81">
        <v>3</v>
      </c>
      <c r="E44" s="44"/>
      <c r="F44" s="44"/>
      <c r="G44" s="44"/>
      <c r="H44" s="44"/>
      <c r="I44" s="44"/>
      <c r="J44" s="44"/>
      <c r="K44" s="44"/>
      <c r="L44" s="41">
        <f t="shared" si="3"/>
        <v>0</v>
      </c>
      <c r="M44" s="60">
        <f t="shared" si="1"/>
        <v>0</v>
      </c>
      <c r="N44" s="60" t="str">
        <f t="shared" si="2"/>
        <v xml:space="preserve"> </v>
      </c>
    </row>
    <row r="45" spans="1:14" x14ac:dyDescent="0.25">
      <c r="A45" s="45"/>
      <c r="B45" s="45"/>
      <c r="C45" s="83">
        <v>3</v>
      </c>
      <c r="D45" s="83">
        <v>3</v>
      </c>
      <c r="E45" s="45"/>
      <c r="F45" s="45"/>
      <c r="G45" s="45"/>
      <c r="H45" s="45"/>
      <c r="I45" s="45"/>
      <c r="J45" s="45"/>
      <c r="K45" s="45"/>
      <c r="L45" s="41">
        <f t="shared" si="3"/>
        <v>0</v>
      </c>
      <c r="M45" s="60">
        <f t="shared" si="1"/>
        <v>0</v>
      </c>
      <c r="N45" s="60" t="str">
        <f t="shared" si="2"/>
        <v xml:space="preserve"> </v>
      </c>
    </row>
    <row r="46" spans="1:14" x14ac:dyDescent="0.25">
      <c r="A46" s="44"/>
      <c r="B46" s="44"/>
      <c r="C46" s="81">
        <v>3</v>
      </c>
      <c r="D46" s="81">
        <v>3</v>
      </c>
      <c r="E46" s="44"/>
      <c r="F46" s="44"/>
      <c r="G46" s="44"/>
      <c r="H46" s="44"/>
      <c r="I46" s="44"/>
      <c r="J46" s="44"/>
      <c r="K46" s="44"/>
      <c r="L46" s="41">
        <f t="shared" si="3"/>
        <v>0</v>
      </c>
      <c r="M46" s="60">
        <f t="shared" si="1"/>
        <v>0</v>
      </c>
      <c r="N46" s="60" t="str">
        <f t="shared" si="2"/>
        <v xml:space="preserve"> </v>
      </c>
    </row>
    <row r="47" spans="1:14" x14ac:dyDescent="0.25">
      <c r="A47" s="45"/>
      <c r="B47" s="45"/>
      <c r="C47" s="83">
        <v>3</v>
      </c>
      <c r="D47" s="83">
        <v>3</v>
      </c>
      <c r="E47" s="45"/>
      <c r="F47" s="45"/>
      <c r="G47" s="45"/>
      <c r="H47" s="45"/>
      <c r="I47" s="45"/>
      <c r="J47" s="45"/>
      <c r="K47" s="45"/>
      <c r="L47" s="41">
        <f t="shared" si="3"/>
        <v>0</v>
      </c>
      <c r="M47" s="60">
        <f t="shared" si="1"/>
        <v>0</v>
      </c>
      <c r="N47" s="60" t="str">
        <f t="shared" si="2"/>
        <v xml:space="preserve"> </v>
      </c>
    </row>
    <row r="48" spans="1:14" x14ac:dyDescent="0.25">
      <c r="A48" s="44"/>
      <c r="B48" s="44"/>
      <c r="C48" s="81">
        <v>3</v>
      </c>
      <c r="D48" s="81">
        <v>3</v>
      </c>
      <c r="E48" s="44"/>
      <c r="F48" s="44"/>
      <c r="G48" s="44"/>
      <c r="H48" s="44"/>
      <c r="I48" s="44"/>
      <c r="J48" s="44"/>
      <c r="K48" s="44"/>
      <c r="L48" s="41">
        <f t="shared" si="3"/>
        <v>0</v>
      </c>
      <c r="M48" s="60">
        <f t="shared" si="1"/>
        <v>0</v>
      </c>
      <c r="N48" s="60" t="str">
        <f t="shared" si="2"/>
        <v xml:space="preserve"> </v>
      </c>
    </row>
    <row r="49" spans="1:14" x14ac:dyDescent="0.25">
      <c r="A49" s="45"/>
      <c r="B49" s="45"/>
      <c r="C49" s="83">
        <v>3</v>
      </c>
      <c r="D49" s="83">
        <v>3</v>
      </c>
      <c r="E49" s="45"/>
      <c r="F49" s="45"/>
      <c r="G49" s="45"/>
      <c r="H49" s="45"/>
      <c r="I49" s="45"/>
      <c r="J49" s="45"/>
      <c r="K49" s="45"/>
      <c r="L49" s="41">
        <f t="shared" si="3"/>
        <v>0</v>
      </c>
      <c r="M49" s="60">
        <f t="shared" si="1"/>
        <v>0</v>
      </c>
      <c r="N49" s="60" t="str">
        <f t="shared" si="2"/>
        <v xml:space="preserve"> </v>
      </c>
    </row>
    <row r="50" spans="1:14" x14ac:dyDescent="0.25">
      <c r="A50" s="44"/>
      <c r="B50" s="44"/>
      <c r="C50" s="81">
        <v>3</v>
      </c>
      <c r="D50" s="81">
        <v>3</v>
      </c>
      <c r="E50" s="44"/>
      <c r="F50" s="44"/>
      <c r="G50" s="44"/>
      <c r="H50" s="44"/>
      <c r="I50" s="44"/>
      <c r="J50" s="44"/>
      <c r="K50" s="44"/>
      <c r="L50" s="41">
        <f t="shared" si="3"/>
        <v>0</v>
      </c>
      <c r="M50" s="60">
        <f t="shared" si="1"/>
        <v>0</v>
      </c>
      <c r="N50" s="60" t="str">
        <f t="shared" si="2"/>
        <v xml:space="preserve"> </v>
      </c>
    </row>
    <row r="51" spans="1:14" x14ac:dyDescent="0.25">
      <c r="A51" s="45"/>
      <c r="B51" s="45"/>
      <c r="C51" s="83">
        <v>3</v>
      </c>
      <c r="D51" s="83">
        <v>3</v>
      </c>
      <c r="E51" s="45"/>
      <c r="F51" s="45"/>
      <c r="G51" s="45"/>
      <c r="H51" s="45"/>
      <c r="I51" s="45"/>
      <c r="J51" s="45"/>
      <c r="K51" s="45"/>
      <c r="L51" s="41">
        <f t="shared" si="3"/>
        <v>0</v>
      </c>
      <c r="M51" s="60">
        <f t="shared" si="1"/>
        <v>0</v>
      </c>
      <c r="N51" s="60" t="str">
        <f t="shared" si="2"/>
        <v xml:space="preserve"> </v>
      </c>
    </row>
    <row r="52" spans="1:14" x14ac:dyDescent="0.25">
      <c r="A52" s="44"/>
      <c r="B52" s="44"/>
      <c r="C52" s="81">
        <v>3</v>
      </c>
      <c r="D52" s="81">
        <v>3</v>
      </c>
      <c r="E52" s="44"/>
      <c r="F52" s="44"/>
      <c r="G52" s="44"/>
      <c r="H52" s="44"/>
      <c r="I52" s="44"/>
      <c r="J52" s="44"/>
      <c r="K52" s="44"/>
      <c r="L52" s="41">
        <f t="shared" si="3"/>
        <v>0</v>
      </c>
      <c r="M52" s="60">
        <f t="shared" si="1"/>
        <v>0</v>
      </c>
      <c r="N52" s="60" t="str">
        <f t="shared" si="2"/>
        <v xml:space="preserve"> </v>
      </c>
    </row>
    <row r="53" spans="1:14" x14ac:dyDescent="0.25">
      <c r="A53" s="45"/>
      <c r="B53" s="45"/>
      <c r="C53" s="83">
        <v>3</v>
      </c>
      <c r="D53" s="83">
        <v>3</v>
      </c>
      <c r="E53" s="45"/>
      <c r="F53" s="45"/>
      <c r="G53" s="45"/>
      <c r="H53" s="45"/>
      <c r="I53" s="45"/>
      <c r="J53" s="45"/>
      <c r="K53" s="45"/>
      <c r="L53" s="41">
        <f t="shared" si="3"/>
        <v>0</v>
      </c>
      <c r="M53" s="60">
        <f t="shared" si="1"/>
        <v>0</v>
      </c>
      <c r="N53" s="60" t="str">
        <f t="shared" si="2"/>
        <v xml:space="preserve"> </v>
      </c>
    </row>
    <row r="54" spans="1:14" x14ac:dyDescent="0.25">
      <c r="A54" s="44"/>
      <c r="B54" s="44"/>
      <c r="C54" s="81">
        <v>3</v>
      </c>
      <c r="D54" s="81">
        <v>3</v>
      </c>
      <c r="E54" s="44"/>
      <c r="F54" s="44"/>
      <c r="G54" s="44"/>
      <c r="H54" s="44"/>
      <c r="I54" s="44"/>
      <c r="J54" s="44"/>
      <c r="K54" s="44"/>
      <c r="L54" s="41">
        <f t="shared" si="3"/>
        <v>0</v>
      </c>
      <c r="M54" s="60">
        <f t="shared" si="1"/>
        <v>0</v>
      </c>
      <c r="N54" s="60" t="str">
        <f t="shared" si="2"/>
        <v xml:space="preserve"> </v>
      </c>
    </row>
    <row r="55" spans="1:14" x14ac:dyDescent="0.25">
      <c r="A55" s="45"/>
      <c r="B55" s="45"/>
      <c r="C55" s="83">
        <v>3</v>
      </c>
      <c r="D55" s="83">
        <v>3</v>
      </c>
      <c r="E55" s="45"/>
      <c r="F55" s="45"/>
      <c r="G55" s="45"/>
      <c r="H55" s="45"/>
      <c r="I55" s="45"/>
      <c r="J55" s="45"/>
      <c r="K55" s="45"/>
      <c r="L55" s="41">
        <f t="shared" si="3"/>
        <v>0</v>
      </c>
      <c r="M55" s="60">
        <f t="shared" si="1"/>
        <v>0</v>
      </c>
      <c r="N55" s="60" t="str">
        <f t="shared" si="2"/>
        <v xml:space="preserve"> </v>
      </c>
    </row>
    <row r="56" spans="1:14" x14ac:dyDescent="0.25">
      <c r="A56" s="44"/>
      <c r="B56" s="44"/>
      <c r="C56" s="81">
        <v>3</v>
      </c>
      <c r="D56" s="81">
        <v>3</v>
      </c>
      <c r="E56" s="44"/>
      <c r="F56" s="44"/>
      <c r="G56" s="44"/>
      <c r="H56" s="44"/>
      <c r="I56" s="44"/>
      <c r="J56" s="44"/>
      <c r="K56" s="44"/>
      <c r="L56" s="41">
        <f t="shared" si="3"/>
        <v>0</v>
      </c>
      <c r="M56" s="60">
        <f t="shared" si="1"/>
        <v>0</v>
      </c>
      <c r="N56" s="60" t="str">
        <f t="shared" si="2"/>
        <v xml:space="preserve"> </v>
      </c>
    </row>
    <row r="57" spans="1:14" x14ac:dyDescent="0.25">
      <c r="A57" s="45"/>
      <c r="B57" s="45"/>
      <c r="C57" s="83">
        <v>3</v>
      </c>
      <c r="D57" s="83">
        <v>3</v>
      </c>
      <c r="E57" s="45"/>
      <c r="F57" s="45"/>
      <c r="G57" s="45"/>
      <c r="H57" s="45"/>
      <c r="I57" s="45"/>
      <c r="J57" s="45"/>
      <c r="K57" s="45"/>
      <c r="L57" s="41">
        <f t="shared" si="3"/>
        <v>0</v>
      </c>
      <c r="M57" s="60">
        <f t="shared" si="1"/>
        <v>0</v>
      </c>
      <c r="N57" s="60" t="str">
        <f t="shared" si="2"/>
        <v xml:space="preserve"> </v>
      </c>
    </row>
    <row r="58" spans="1:14" x14ac:dyDescent="0.25">
      <c r="A58" s="44"/>
      <c r="B58" s="44"/>
      <c r="C58" s="81">
        <v>3</v>
      </c>
      <c r="D58" s="81">
        <v>3</v>
      </c>
      <c r="E58" s="44"/>
      <c r="F58" s="44"/>
      <c r="G58" s="44"/>
      <c r="H58" s="44"/>
      <c r="I58" s="44"/>
      <c r="J58" s="44"/>
      <c r="K58" s="44"/>
      <c r="L58" s="41">
        <f t="shared" si="3"/>
        <v>0</v>
      </c>
      <c r="M58" s="60">
        <f t="shared" si="1"/>
        <v>0</v>
      </c>
      <c r="N58" s="60" t="str">
        <f t="shared" si="2"/>
        <v xml:space="preserve"> </v>
      </c>
    </row>
    <row r="59" spans="1:14" x14ac:dyDescent="0.25">
      <c r="A59" s="45"/>
      <c r="B59" s="45"/>
      <c r="C59" s="83">
        <v>3</v>
      </c>
      <c r="D59" s="83">
        <v>3</v>
      </c>
      <c r="E59" s="45"/>
      <c r="F59" s="45"/>
      <c r="G59" s="45"/>
      <c r="H59" s="45"/>
      <c r="I59" s="45"/>
      <c r="J59" s="45"/>
      <c r="K59" s="45"/>
      <c r="L59" s="41">
        <f t="shared" si="3"/>
        <v>0</v>
      </c>
      <c r="M59" s="60">
        <f t="shared" si="1"/>
        <v>0</v>
      </c>
      <c r="N59" s="60" t="str">
        <f t="shared" si="2"/>
        <v xml:space="preserve"> </v>
      </c>
    </row>
    <row r="60" spans="1:14" x14ac:dyDescent="0.25">
      <c r="A60" s="44"/>
      <c r="B60" s="44"/>
      <c r="C60" s="81">
        <v>3</v>
      </c>
      <c r="D60" s="81">
        <v>3</v>
      </c>
      <c r="E60" s="44"/>
      <c r="F60" s="44"/>
      <c r="G60" s="44"/>
      <c r="H60" s="44"/>
      <c r="I60" s="44"/>
      <c r="J60" s="44"/>
      <c r="K60" s="44"/>
      <c r="L60" s="41">
        <f t="shared" si="3"/>
        <v>0</v>
      </c>
      <c r="M60" s="60">
        <f t="shared" si="1"/>
        <v>0</v>
      </c>
      <c r="N60" s="60" t="str">
        <f t="shared" si="2"/>
        <v xml:space="preserve"> </v>
      </c>
    </row>
    <row r="61" spans="1:14" x14ac:dyDescent="0.25">
      <c r="A61" s="45"/>
      <c r="B61" s="45"/>
      <c r="C61" s="83">
        <v>3</v>
      </c>
      <c r="D61" s="83">
        <v>3</v>
      </c>
      <c r="E61" s="45"/>
      <c r="F61" s="45"/>
      <c r="G61" s="45"/>
      <c r="H61" s="45"/>
      <c r="I61" s="45"/>
      <c r="J61" s="45"/>
      <c r="K61" s="45"/>
      <c r="L61" s="41">
        <f t="shared" si="3"/>
        <v>0</v>
      </c>
      <c r="M61" s="60">
        <f t="shared" si="1"/>
        <v>0</v>
      </c>
      <c r="N61" s="60" t="str">
        <f t="shared" si="2"/>
        <v xml:space="preserve"> </v>
      </c>
    </row>
    <row r="62" spans="1:14" x14ac:dyDescent="0.25">
      <c r="A62" s="44"/>
      <c r="B62" s="44"/>
      <c r="C62" s="81">
        <v>3</v>
      </c>
      <c r="D62" s="81">
        <v>3</v>
      </c>
      <c r="E62" s="44"/>
      <c r="F62" s="44"/>
      <c r="G62" s="44"/>
      <c r="H62" s="44"/>
      <c r="I62" s="44"/>
      <c r="J62" s="44"/>
      <c r="K62" s="44"/>
      <c r="L62" s="41">
        <f t="shared" si="3"/>
        <v>0</v>
      </c>
      <c r="M62" s="60">
        <f t="shared" si="1"/>
        <v>0</v>
      </c>
      <c r="N62" s="60" t="str">
        <f t="shared" si="2"/>
        <v xml:space="preserve"> </v>
      </c>
    </row>
    <row r="63" spans="1:14" x14ac:dyDescent="0.25">
      <c r="A63" s="45"/>
      <c r="B63" s="45"/>
      <c r="C63" s="83">
        <v>3</v>
      </c>
      <c r="D63" s="83">
        <v>3</v>
      </c>
      <c r="E63" s="45"/>
      <c r="F63" s="45"/>
      <c r="G63" s="45"/>
      <c r="H63" s="45"/>
      <c r="I63" s="45"/>
      <c r="J63" s="45"/>
      <c r="K63" s="45"/>
      <c r="L63" s="41">
        <f t="shared" si="3"/>
        <v>0</v>
      </c>
      <c r="M63" s="60">
        <f t="shared" si="1"/>
        <v>0</v>
      </c>
      <c r="N63" s="60" t="str">
        <f t="shared" si="2"/>
        <v xml:space="preserve"> </v>
      </c>
    </row>
    <row r="64" spans="1:14" x14ac:dyDescent="0.25">
      <c r="A64" s="44"/>
      <c r="B64" s="44"/>
      <c r="C64" s="81">
        <v>3</v>
      </c>
      <c r="D64" s="81">
        <v>3</v>
      </c>
      <c r="E64" s="44"/>
      <c r="F64" s="44"/>
      <c r="G64" s="44"/>
      <c r="H64" s="44"/>
      <c r="I64" s="44"/>
      <c r="J64" s="44"/>
      <c r="K64" s="44"/>
      <c r="L64" s="41">
        <f t="shared" si="3"/>
        <v>0</v>
      </c>
      <c r="M64" s="60">
        <f t="shared" si="1"/>
        <v>0</v>
      </c>
      <c r="N64" s="60" t="str">
        <f t="shared" si="2"/>
        <v xml:space="preserve"> </v>
      </c>
    </row>
    <row r="65" spans="1:14" x14ac:dyDescent="0.25">
      <c r="A65" s="45"/>
      <c r="B65" s="45"/>
      <c r="C65" s="83">
        <v>3</v>
      </c>
      <c r="D65" s="83">
        <v>3</v>
      </c>
      <c r="E65" s="45"/>
      <c r="F65" s="45"/>
      <c r="G65" s="45"/>
      <c r="H65" s="45"/>
      <c r="I65" s="45"/>
      <c r="J65" s="45"/>
      <c r="K65" s="45"/>
      <c r="L65" s="41">
        <f t="shared" si="3"/>
        <v>0</v>
      </c>
      <c r="M65" s="60">
        <f t="shared" si="1"/>
        <v>0</v>
      </c>
      <c r="N65" s="60" t="str">
        <f t="shared" si="2"/>
        <v xml:space="preserve"> </v>
      </c>
    </row>
    <row r="66" spans="1:14" x14ac:dyDescent="0.25">
      <c r="A66" s="44"/>
      <c r="B66" s="44"/>
      <c r="C66" s="81">
        <v>3</v>
      </c>
      <c r="D66" s="81">
        <v>3</v>
      </c>
      <c r="E66" s="44"/>
      <c r="F66" s="44"/>
      <c r="G66" s="44"/>
      <c r="H66" s="44"/>
      <c r="I66" s="44"/>
      <c r="J66" s="44"/>
      <c r="K66" s="44"/>
      <c r="L66" s="41">
        <f t="shared" ref="L66:L100" si="4">IFERROR(VLOOKUP(A66,numnom,1,0),0)</f>
        <v>0</v>
      </c>
      <c r="M66" s="60">
        <f t="shared" si="1"/>
        <v>0</v>
      </c>
      <c r="N66" s="60" t="str">
        <f t="shared" si="2"/>
        <v xml:space="preserve"> </v>
      </c>
    </row>
    <row r="67" spans="1:14" x14ac:dyDescent="0.25">
      <c r="A67" s="45"/>
      <c r="B67" s="45"/>
      <c r="C67" s="83">
        <v>3</v>
      </c>
      <c r="D67" s="83">
        <v>3</v>
      </c>
      <c r="E67" s="45"/>
      <c r="F67" s="45"/>
      <c r="G67" s="45"/>
      <c r="H67" s="45"/>
      <c r="I67" s="45"/>
      <c r="J67" s="45"/>
      <c r="K67" s="45"/>
      <c r="L67" s="41">
        <f t="shared" si="4"/>
        <v>0</v>
      </c>
      <c r="M67" s="60">
        <f t="shared" ref="M67:M100" si="5">SUM(E67:K67)</f>
        <v>0</v>
      </c>
      <c r="N67" s="60" t="str">
        <f t="shared" ref="N67:N100" si="6">IF(AND(A67=0,B67=0,E67=0,F67=0,G67=0,H67=0,I67=0,J67=0,K67=0)," ",IF(L67=0,"El Número de Nómina no está dado de Alta",IF(A67=0,"Error en No. de Nómina",IF(AND(E67=0, F67=0,G67=0,H67=0,I67=0,J67=0,K67=0), "Error en Horas Extras",IF(COUNTIF($A$2:$A$100,A67)&gt;1,"El trabajador está duplicado",IF(AND(A67&lt;&gt;0,B67=0),"Error en la fecha del primer día de la semana a procesar","OK"))))))</f>
        <v xml:space="preserve"> </v>
      </c>
    </row>
    <row r="68" spans="1:14" x14ac:dyDescent="0.25">
      <c r="A68" s="44"/>
      <c r="B68" s="44"/>
      <c r="C68" s="81">
        <v>3</v>
      </c>
      <c r="D68" s="81">
        <v>3</v>
      </c>
      <c r="E68" s="44"/>
      <c r="F68" s="44"/>
      <c r="G68" s="44"/>
      <c r="H68" s="44"/>
      <c r="I68" s="44"/>
      <c r="J68" s="44"/>
      <c r="K68" s="44"/>
      <c r="L68" s="41">
        <f t="shared" si="4"/>
        <v>0</v>
      </c>
      <c r="M68" s="60">
        <f t="shared" si="5"/>
        <v>0</v>
      </c>
      <c r="N68" s="60" t="str">
        <f t="shared" si="6"/>
        <v xml:space="preserve"> </v>
      </c>
    </row>
    <row r="69" spans="1:14" x14ac:dyDescent="0.25">
      <c r="A69" s="45"/>
      <c r="B69" s="45"/>
      <c r="C69" s="83">
        <v>3</v>
      </c>
      <c r="D69" s="83">
        <v>3</v>
      </c>
      <c r="E69" s="45"/>
      <c r="F69" s="45"/>
      <c r="G69" s="45"/>
      <c r="H69" s="45"/>
      <c r="I69" s="45"/>
      <c r="J69" s="45"/>
      <c r="K69" s="45"/>
      <c r="L69" s="41">
        <f t="shared" si="4"/>
        <v>0</v>
      </c>
      <c r="M69" s="60">
        <f t="shared" si="5"/>
        <v>0</v>
      </c>
      <c r="N69" s="60" t="str">
        <f t="shared" si="6"/>
        <v xml:space="preserve"> </v>
      </c>
    </row>
    <row r="70" spans="1:14" x14ac:dyDescent="0.25">
      <c r="A70" s="44"/>
      <c r="B70" s="44"/>
      <c r="C70" s="81">
        <v>3</v>
      </c>
      <c r="D70" s="81">
        <v>3</v>
      </c>
      <c r="E70" s="44"/>
      <c r="F70" s="44"/>
      <c r="G70" s="44"/>
      <c r="H70" s="44"/>
      <c r="I70" s="44"/>
      <c r="J70" s="44"/>
      <c r="K70" s="44"/>
      <c r="L70" s="41">
        <f t="shared" si="4"/>
        <v>0</v>
      </c>
      <c r="M70" s="60">
        <f t="shared" si="5"/>
        <v>0</v>
      </c>
      <c r="N70" s="60" t="str">
        <f t="shared" si="6"/>
        <v xml:space="preserve"> </v>
      </c>
    </row>
    <row r="71" spans="1:14" x14ac:dyDescent="0.25">
      <c r="A71" s="45"/>
      <c r="B71" s="45"/>
      <c r="C71" s="83">
        <v>3</v>
      </c>
      <c r="D71" s="83">
        <v>3</v>
      </c>
      <c r="E71" s="45"/>
      <c r="F71" s="45"/>
      <c r="G71" s="45"/>
      <c r="H71" s="45"/>
      <c r="I71" s="45"/>
      <c r="J71" s="45"/>
      <c r="K71" s="45"/>
      <c r="L71" s="41">
        <f t="shared" si="4"/>
        <v>0</v>
      </c>
      <c r="M71" s="60">
        <f t="shared" si="5"/>
        <v>0</v>
      </c>
      <c r="N71" s="60" t="str">
        <f t="shared" si="6"/>
        <v xml:space="preserve"> </v>
      </c>
    </row>
    <row r="72" spans="1:14" x14ac:dyDescent="0.25">
      <c r="A72" s="44"/>
      <c r="B72" s="44"/>
      <c r="C72" s="81">
        <v>3</v>
      </c>
      <c r="D72" s="81">
        <v>3</v>
      </c>
      <c r="E72" s="44"/>
      <c r="F72" s="44"/>
      <c r="G72" s="44"/>
      <c r="H72" s="44"/>
      <c r="I72" s="44"/>
      <c r="J72" s="44"/>
      <c r="K72" s="44"/>
      <c r="L72" s="41">
        <f t="shared" si="4"/>
        <v>0</v>
      </c>
      <c r="M72" s="60">
        <f t="shared" si="5"/>
        <v>0</v>
      </c>
      <c r="N72" s="60" t="str">
        <f t="shared" si="6"/>
        <v xml:space="preserve"> </v>
      </c>
    </row>
    <row r="73" spans="1:14" x14ac:dyDescent="0.25">
      <c r="A73" s="45"/>
      <c r="B73" s="45"/>
      <c r="C73" s="83">
        <v>3</v>
      </c>
      <c r="D73" s="83">
        <v>3</v>
      </c>
      <c r="E73" s="45"/>
      <c r="F73" s="45"/>
      <c r="G73" s="45"/>
      <c r="H73" s="45"/>
      <c r="I73" s="45"/>
      <c r="J73" s="45"/>
      <c r="K73" s="45"/>
      <c r="L73" s="41">
        <f t="shared" si="4"/>
        <v>0</v>
      </c>
      <c r="M73" s="60">
        <f t="shared" si="5"/>
        <v>0</v>
      </c>
      <c r="N73" s="60" t="str">
        <f t="shared" si="6"/>
        <v xml:space="preserve"> </v>
      </c>
    </row>
    <row r="74" spans="1:14" x14ac:dyDescent="0.25">
      <c r="A74" s="44"/>
      <c r="B74" s="44"/>
      <c r="C74" s="81">
        <v>3</v>
      </c>
      <c r="D74" s="81">
        <v>3</v>
      </c>
      <c r="E74" s="44"/>
      <c r="F74" s="44"/>
      <c r="G74" s="44"/>
      <c r="H74" s="44"/>
      <c r="I74" s="44"/>
      <c r="J74" s="44"/>
      <c r="K74" s="44"/>
      <c r="L74" s="41">
        <f t="shared" si="4"/>
        <v>0</v>
      </c>
      <c r="M74" s="60">
        <f t="shared" si="5"/>
        <v>0</v>
      </c>
      <c r="N74" s="60" t="str">
        <f t="shared" si="6"/>
        <v xml:space="preserve"> </v>
      </c>
    </row>
    <row r="75" spans="1:14" x14ac:dyDescent="0.25">
      <c r="A75" s="45"/>
      <c r="B75" s="45"/>
      <c r="C75" s="83">
        <v>3</v>
      </c>
      <c r="D75" s="83">
        <v>3</v>
      </c>
      <c r="E75" s="45"/>
      <c r="F75" s="45"/>
      <c r="G75" s="45"/>
      <c r="H75" s="45"/>
      <c r="I75" s="45"/>
      <c r="J75" s="45"/>
      <c r="K75" s="45"/>
      <c r="L75" s="41">
        <f t="shared" si="4"/>
        <v>0</v>
      </c>
      <c r="M75" s="60">
        <f t="shared" si="5"/>
        <v>0</v>
      </c>
      <c r="N75" s="60" t="str">
        <f t="shared" si="6"/>
        <v xml:space="preserve"> </v>
      </c>
    </row>
    <row r="76" spans="1:14" x14ac:dyDescent="0.25">
      <c r="A76" s="44"/>
      <c r="B76" s="44"/>
      <c r="C76" s="81">
        <v>3</v>
      </c>
      <c r="D76" s="81">
        <v>3</v>
      </c>
      <c r="E76" s="44"/>
      <c r="F76" s="44"/>
      <c r="G76" s="44"/>
      <c r="H76" s="44"/>
      <c r="I76" s="44"/>
      <c r="J76" s="44"/>
      <c r="K76" s="44"/>
      <c r="L76" s="41">
        <f t="shared" si="4"/>
        <v>0</v>
      </c>
      <c r="M76" s="60">
        <f t="shared" si="5"/>
        <v>0</v>
      </c>
      <c r="N76" s="60" t="str">
        <f t="shared" si="6"/>
        <v xml:space="preserve"> </v>
      </c>
    </row>
    <row r="77" spans="1:14" x14ac:dyDescent="0.25">
      <c r="A77" s="45"/>
      <c r="B77" s="45"/>
      <c r="C77" s="83">
        <v>3</v>
      </c>
      <c r="D77" s="83">
        <v>3</v>
      </c>
      <c r="E77" s="45"/>
      <c r="F77" s="45"/>
      <c r="G77" s="45"/>
      <c r="H77" s="45"/>
      <c r="I77" s="45"/>
      <c r="J77" s="45"/>
      <c r="K77" s="45"/>
      <c r="L77" s="41">
        <f t="shared" si="4"/>
        <v>0</v>
      </c>
      <c r="M77" s="60">
        <f t="shared" si="5"/>
        <v>0</v>
      </c>
      <c r="N77" s="60" t="str">
        <f t="shared" si="6"/>
        <v xml:space="preserve"> </v>
      </c>
    </row>
    <row r="78" spans="1:14" x14ac:dyDescent="0.25">
      <c r="A78" s="44"/>
      <c r="B78" s="44"/>
      <c r="C78" s="81">
        <v>3</v>
      </c>
      <c r="D78" s="81">
        <v>3</v>
      </c>
      <c r="E78" s="44"/>
      <c r="F78" s="44"/>
      <c r="G78" s="44"/>
      <c r="H78" s="44"/>
      <c r="I78" s="44"/>
      <c r="J78" s="44"/>
      <c r="K78" s="44"/>
      <c r="L78" s="41">
        <f t="shared" si="4"/>
        <v>0</v>
      </c>
      <c r="M78" s="60">
        <f t="shared" si="5"/>
        <v>0</v>
      </c>
      <c r="N78" s="60" t="str">
        <f t="shared" si="6"/>
        <v xml:space="preserve"> </v>
      </c>
    </row>
    <row r="79" spans="1:14" x14ac:dyDescent="0.25">
      <c r="A79" s="45"/>
      <c r="B79" s="45"/>
      <c r="C79" s="83">
        <v>3</v>
      </c>
      <c r="D79" s="83">
        <v>3</v>
      </c>
      <c r="E79" s="45"/>
      <c r="F79" s="45"/>
      <c r="G79" s="45"/>
      <c r="H79" s="45"/>
      <c r="I79" s="45"/>
      <c r="J79" s="45"/>
      <c r="K79" s="45"/>
      <c r="L79" s="41">
        <f t="shared" si="4"/>
        <v>0</v>
      </c>
      <c r="M79" s="60">
        <f t="shared" si="5"/>
        <v>0</v>
      </c>
      <c r="N79" s="60" t="str">
        <f t="shared" si="6"/>
        <v xml:space="preserve"> </v>
      </c>
    </row>
    <row r="80" spans="1:14" x14ac:dyDescent="0.25">
      <c r="A80" s="44"/>
      <c r="B80" s="44"/>
      <c r="C80" s="81">
        <v>3</v>
      </c>
      <c r="D80" s="81">
        <v>3</v>
      </c>
      <c r="E80" s="44"/>
      <c r="F80" s="44"/>
      <c r="G80" s="44"/>
      <c r="H80" s="44"/>
      <c r="I80" s="44"/>
      <c r="J80" s="44"/>
      <c r="K80" s="44"/>
      <c r="L80" s="41">
        <f t="shared" si="4"/>
        <v>0</v>
      </c>
      <c r="M80" s="60">
        <f t="shared" si="5"/>
        <v>0</v>
      </c>
      <c r="N80" s="60" t="str">
        <f t="shared" si="6"/>
        <v xml:space="preserve"> </v>
      </c>
    </row>
    <row r="81" spans="1:14" x14ac:dyDescent="0.25">
      <c r="A81" s="45"/>
      <c r="B81" s="45"/>
      <c r="C81" s="83">
        <v>3</v>
      </c>
      <c r="D81" s="83">
        <v>3</v>
      </c>
      <c r="E81" s="45"/>
      <c r="F81" s="45"/>
      <c r="G81" s="45"/>
      <c r="H81" s="45"/>
      <c r="I81" s="45"/>
      <c r="J81" s="45"/>
      <c r="K81" s="45"/>
      <c r="L81" s="41">
        <f t="shared" si="4"/>
        <v>0</v>
      </c>
      <c r="M81" s="60">
        <f t="shared" si="5"/>
        <v>0</v>
      </c>
      <c r="N81" s="60" t="str">
        <f t="shared" si="6"/>
        <v xml:space="preserve"> </v>
      </c>
    </row>
    <row r="82" spans="1:14" x14ac:dyDescent="0.25">
      <c r="A82" s="44"/>
      <c r="B82" s="44"/>
      <c r="C82" s="81">
        <v>3</v>
      </c>
      <c r="D82" s="81">
        <v>3</v>
      </c>
      <c r="E82" s="44"/>
      <c r="F82" s="44"/>
      <c r="G82" s="44"/>
      <c r="H82" s="44"/>
      <c r="I82" s="44"/>
      <c r="J82" s="44"/>
      <c r="K82" s="44"/>
      <c r="L82" s="41">
        <f t="shared" si="4"/>
        <v>0</v>
      </c>
      <c r="M82" s="60">
        <f t="shared" si="5"/>
        <v>0</v>
      </c>
      <c r="N82" s="60" t="str">
        <f t="shared" si="6"/>
        <v xml:space="preserve"> </v>
      </c>
    </row>
    <row r="83" spans="1:14" x14ac:dyDescent="0.25">
      <c r="A83" s="45"/>
      <c r="B83" s="45"/>
      <c r="C83" s="83">
        <v>3</v>
      </c>
      <c r="D83" s="83">
        <v>3</v>
      </c>
      <c r="E83" s="45"/>
      <c r="F83" s="45"/>
      <c r="G83" s="45"/>
      <c r="H83" s="45"/>
      <c r="I83" s="45"/>
      <c r="J83" s="45"/>
      <c r="K83" s="45"/>
      <c r="L83" s="41">
        <f t="shared" si="4"/>
        <v>0</v>
      </c>
      <c r="M83" s="60">
        <f t="shared" si="5"/>
        <v>0</v>
      </c>
      <c r="N83" s="60" t="str">
        <f t="shared" si="6"/>
        <v xml:space="preserve"> </v>
      </c>
    </row>
    <row r="84" spans="1:14" x14ac:dyDescent="0.25">
      <c r="A84" s="44"/>
      <c r="B84" s="44"/>
      <c r="C84" s="81">
        <v>3</v>
      </c>
      <c r="D84" s="81">
        <v>3</v>
      </c>
      <c r="E84" s="44"/>
      <c r="F84" s="44"/>
      <c r="G84" s="44"/>
      <c r="H84" s="44"/>
      <c r="I84" s="44"/>
      <c r="J84" s="44"/>
      <c r="K84" s="44"/>
      <c r="L84" s="41">
        <f t="shared" si="4"/>
        <v>0</v>
      </c>
      <c r="M84" s="60">
        <f t="shared" si="5"/>
        <v>0</v>
      </c>
      <c r="N84" s="60" t="str">
        <f t="shared" si="6"/>
        <v xml:space="preserve"> </v>
      </c>
    </row>
    <row r="85" spans="1:14" x14ac:dyDescent="0.25">
      <c r="A85" s="45"/>
      <c r="B85" s="45"/>
      <c r="C85" s="83">
        <v>3</v>
      </c>
      <c r="D85" s="83">
        <v>3</v>
      </c>
      <c r="E85" s="45"/>
      <c r="F85" s="45"/>
      <c r="G85" s="45"/>
      <c r="H85" s="45"/>
      <c r="I85" s="45"/>
      <c r="J85" s="45"/>
      <c r="K85" s="45"/>
      <c r="L85" s="41">
        <f t="shared" si="4"/>
        <v>0</v>
      </c>
      <c r="M85" s="60">
        <f t="shared" si="5"/>
        <v>0</v>
      </c>
      <c r="N85" s="60" t="str">
        <f t="shared" si="6"/>
        <v xml:space="preserve"> </v>
      </c>
    </row>
    <row r="86" spans="1:14" x14ac:dyDescent="0.25">
      <c r="A86" s="44"/>
      <c r="B86" s="44"/>
      <c r="C86" s="81">
        <v>3</v>
      </c>
      <c r="D86" s="81">
        <v>3</v>
      </c>
      <c r="E86" s="44"/>
      <c r="F86" s="44"/>
      <c r="G86" s="44"/>
      <c r="H86" s="44"/>
      <c r="I86" s="44"/>
      <c r="J86" s="44"/>
      <c r="K86" s="44"/>
      <c r="L86" s="41">
        <f t="shared" si="4"/>
        <v>0</v>
      </c>
      <c r="M86" s="60">
        <f t="shared" si="5"/>
        <v>0</v>
      </c>
      <c r="N86" s="60" t="str">
        <f t="shared" si="6"/>
        <v xml:space="preserve"> </v>
      </c>
    </row>
    <row r="87" spans="1:14" x14ac:dyDescent="0.25">
      <c r="A87" s="45"/>
      <c r="B87" s="45"/>
      <c r="C87" s="83">
        <v>3</v>
      </c>
      <c r="D87" s="83">
        <v>3</v>
      </c>
      <c r="E87" s="45"/>
      <c r="F87" s="45"/>
      <c r="G87" s="45"/>
      <c r="H87" s="45"/>
      <c r="I87" s="45"/>
      <c r="J87" s="45"/>
      <c r="K87" s="45"/>
      <c r="L87" s="41">
        <f t="shared" si="4"/>
        <v>0</v>
      </c>
      <c r="M87" s="60">
        <f t="shared" si="5"/>
        <v>0</v>
      </c>
      <c r="N87" s="60" t="str">
        <f t="shared" si="6"/>
        <v xml:space="preserve"> </v>
      </c>
    </row>
    <row r="88" spans="1:14" x14ac:dyDescent="0.25">
      <c r="A88" s="44"/>
      <c r="B88" s="44"/>
      <c r="C88" s="81">
        <v>3</v>
      </c>
      <c r="D88" s="81">
        <v>3</v>
      </c>
      <c r="E88" s="44"/>
      <c r="F88" s="44"/>
      <c r="G88" s="44"/>
      <c r="H88" s="44"/>
      <c r="I88" s="44"/>
      <c r="J88" s="44"/>
      <c r="K88" s="44"/>
      <c r="L88" s="41">
        <f t="shared" si="4"/>
        <v>0</v>
      </c>
      <c r="M88" s="60">
        <f t="shared" si="5"/>
        <v>0</v>
      </c>
      <c r="N88" s="60" t="str">
        <f t="shared" si="6"/>
        <v xml:space="preserve"> </v>
      </c>
    </row>
    <row r="89" spans="1:14" x14ac:dyDescent="0.25">
      <c r="A89" s="45"/>
      <c r="B89" s="45"/>
      <c r="C89" s="83">
        <v>3</v>
      </c>
      <c r="D89" s="83">
        <v>3</v>
      </c>
      <c r="E89" s="45"/>
      <c r="F89" s="45"/>
      <c r="G89" s="45"/>
      <c r="H89" s="45"/>
      <c r="I89" s="45"/>
      <c r="J89" s="45"/>
      <c r="K89" s="45"/>
      <c r="L89" s="41">
        <f t="shared" si="4"/>
        <v>0</v>
      </c>
      <c r="M89" s="60">
        <f t="shared" si="5"/>
        <v>0</v>
      </c>
      <c r="N89" s="60" t="str">
        <f t="shared" si="6"/>
        <v xml:space="preserve"> </v>
      </c>
    </row>
    <row r="90" spans="1:14" x14ac:dyDescent="0.25">
      <c r="A90" s="44"/>
      <c r="B90" s="44"/>
      <c r="C90" s="81">
        <v>3</v>
      </c>
      <c r="D90" s="81">
        <v>3</v>
      </c>
      <c r="E90" s="44"/>
      <c r="F90" s="44"/>
      <c r="G90" s="44"/>
      <c r="H90" s="44"/>
      <c r="I90" s="44"/>
      <c r="J90" s="44"/>
      <c r="K90" s="44"/>
      <c r="L90" s="41">
        <f t="shared" si="4"/>
        <v>0</v>
      </c>
      <c r="M90" s="60">
        <f t="shared" si="5"/>
        <v>0</v>
      </c>
      <c r="N90" s="60" t="str">
        <f t="shared" si="6"/>
        <v xml:space="preserve"> </v>
      </c>
    </row>
    <row r="91" spans="1:14" x14ac:dyDescent="0.25">
      <c r="A91" s="45"/>
      <c r="B91" s="45"/>
      <c r="C91" s="83">
        <v>3</v>
      </c>
      <c r="D91" s="83">
        <v>3</v>
      </c>
      <c r="E91" s="45"/>
      <c r="F91" s="45"/>
      <c r="G91" s="45"/>
      <c r="H91" s="45"/>
      <c r="I91" s="45"/>
      <c r="J91" s="45"/>
      <c r="K91" s="45"/>
      <c r="L91" s="41">
        <f t="shared" si="4"/>
        <v>0</v>
      </c>
      <c r="M91" s="60">
        <f t="shared" si="5"/>
        <v>0</v>
      </c>
      <c r="N91" s="60" t="str">
        <f t="shared" si="6"/>
        <v xml:space="preserve"> </v>
      </c>
    </row>
    <row r="92" spans="1:14" x14ac:dyDescent="0.25">
      <c r="A92" s="44"/>
      <c r="B92" s="44"/>
      <c r="C92" s="81">
        <v>3</v>
      </c>
      <c r="D92" s="81">
        <v>3</v>
      </c>
      <c r="E92" s="44"/>
      <c r="F92" s="44"/>
      <c r="G92" s="44"/>
      <c r="H92" s="44"/>
      <c r="I92" s="44"/>
      <c r="J92" s="44"/>
      <c r="K92" s="44"/>
      <c r="L92" s="41">
        <f t="shared" si="4"/>
        <v>0</v>
      </c>
      <c r="M92" s="60">
        <f t="shared" si="5"/>
        <v>0</v>
      </c>
      <c r="N92" s="60" t="str">
        <f t="shared" si="6"/>
        <v xml:space="preserve"> </v>
      </c>
    </row>
    <row r="93" spans="1:14" x14ac:dyDescent="0.25">
      <c r="A93" s="45"/>
      <c r="B93" s="45"/>
      <c r="C93" s="83">
        <v>3</v>
      </c>
      <c r="D93" s="83">
        <v>3</v>
      </c>
      <c r="E93" s="45"/>
      <c r="F93" s="45"/>
      <c r="G93" s="45"/>
      <c r="H93" s="45"/>
      <c r="I93" s="45"/>
      <c r="J93" s="45"/>
      <c r="K93" s="45"/>
      <c r="L93" s="41">
        <f t="shared" si="4"/>
        <v>0</v>
      </c>
      <c r="M93" s="60">
        <f t="shared" si="5"/>
        <v>0</v>
      </c>
      <c r="N93" s="60" t="str">
        <f t="shared" si="6"/>
        <v xml:space="preserve"> </v>
      </c>
    </row>
    <row r="94" spans="1:14" x14ac:dyDescent="0.25">
      <c r="A94" s="44"/>
      <c r="B94" s="44"/>
      <c r="C94" s="81">
        <v>3</v>
      </c>
      <c r="D94" s="81">
        <v>3</v>
      </c>
      <c r="E94" s="44"/>
      <c r="F94" s="44"/>
      <c r="G94" s="44"/>
      <c r="H94" s="44"/>
      <c r="I94" s="44"/>
      <c r="J94" s="44"/>
      <c r="K94" s="44"/>
      <c r="L94" s="41">
        <f t="shared" si="4"/>
        <v>0</v>
      </c>
      <c r="M94" s="60">
        <f t="shared" si="5"/>
        <v>0</v>
      </c>
      <c r="N94" s="60" t="str">
        <f t="shared" si="6"/>
        <v xml:space="preserve"> </v>
      </c>
    </row>
    <row r="95" spans="1:14" x14ac:dyDescent="0.25">
      <c r="A95" s="45"/>
      <c r="B95" s="45"/>
      <c r="C95" s="83">
        <v>3</v>
      </c>
      <c r="D95" s="83">
        <v>3</v>
      </c>
      <c r="E95" s="45"/>
      <c r="F95" s="45"/>
      <c r="G95" s="45"/>
      <c r="H95" s="45"/>
      <c r="I95" s="45"/>
      <c r="J95" s="45"/>
      <c r="K95" s="45"/>
      <c r="L95" s="41">
        <f t="shared" si="4"/>
        <v>0</v>
      </c>
      <c r="M95" s="60">
        <f t="shared" si="5"/>
        <v>0</v>
      </c>
      <c r="N95" s="60" t="str">
        <f t="shared" si="6"/>
        <v xml:space="preserve"> </v>
      </c>
    </row>
    <row r="96" spans="1:14" x14ac:dyDescent="0.25">
      <c r="A96" s="44"/>
      <c r="B96" s="44"/>
      <c r="C96" s="81">
        <v>3</v>
      </c>
      <c r="D96" s="81">
        <v>3</v>
      </c>
      <c r="E96" s="44"/>
      <c r="F96" s="44"/>
      <c r="G96" s="44"/>
      <c r="H96" s="44"/>
      <c r="I96" s="44"/>
      <c r="J96" s="44"/>
      <c r="K96" s="44"/>
      <c r="L96" s="41">
        <f t="shared" si="4"/>
        <v>0</v>
      </c>
      <c r="M96" s="60">
        <f t="shared" si="5"/>
        <v>0</v>
      </c>
      <c r="N96" s="60" t="str">
        <f t="shared" si="6"/>
        <v xml:space="preserve"> </v>
      </c>
    </row>
    <row r="97" spans="1:14" x14ac:dyDescent="0.25">
      <c r="A97" s="45"/>
      <c r="B97" s="45"/>
      <c r="C97" s="83">
        <v>3</v>
      </c>
      <c r="D97" s="83">
        <v>3</v>
      </c>
      <c r="E97" s="45"/>
      <c r="F97" s="45"/>
      <c r="G97" s="45"/>
      <c r="H97" s="45"/>
      <c r="I97" s="45"/>
      <c r="J97" s="45"/>
      <c r="K97" s="45"/>
      <c r="L97" s="41">
        <f t="shared" si="4"/>
        <v>0</v>
      </c>
      <c r="M97" s="60">
        <f t="shared" si="5"/>
        <v>0</v>
      </c>
      <c r="N97" s="60" t="str">
        <f t="shared" si="6"/>
        <v xml:space="preserve"> </v>
      </c>
    </row>
    <row r="98" spans="1:14" x14ac:dyDescent="0.25">
      <c r="A98" s="44"/>
      <c r="B98" s="44"/>
      <c r="C98" s="81">
        <v>3</v>
      </c>
      <c r="D98" s="81">
        <v>3</v>
      </c>
      <c r="E98" s="44"/>
      <c r="F98" s="44"/>
      <c r="G98" s="44"/>
      <c r="H98" s="44"/>
      <c r="I98" s="44"/>
      <c r="J98" s="44"/>
      <c r="K98" s="44"/>
      <c r="L98" s="41">
        <f t="shared" si="4"/>
        <v>0</v>
      </c>
      <c r="M98" s="60">
        <f t="shared" si="5"/>
        <v>0</v>
      </c>
      <c r="N98" s="60" t="str">
        <f t="shared" si="6"/>
        <v xml:space="preserve"> </v>
      </c>
    </row>
    <row r="99" spans="1:14" x14ac:dyDescent="0.25">
      <c r="A99" s="45"/>
      <c r="B99" s="45"/>
      <c r="C99" s="83">
        <v>3</v>
      </c>
      <c r="D99" s="83">
        <v>3</v>
      </c>
      <c r="E99" s="45"/>
      <c r="F99" s="45"/>
      <c r="G99" s="45"/>
      <c r="H99" s="45"/>
      <c r="I99" s="45"/>
      <c r="J99" s="45"/>
      <c r="K99" s="45"/>
      <c r="L99" s="41">
        <f t="shared" si="4"/>
        <v>0</v>
      </c>
      <c r="M99" s="60">
        <f t="shared" si="5"/>
        <v>0</v>
      </c>
      <c r="N99" s="60" t="str">
        <f t="shared" si="6"/>
        <v xml:space="preserve"> </v>
      </c>
    </row>
    <row r="100" spans="1:14" x14ac:dyDescent="0.25">
      <c r="A100" s="44"/>
      <c r="B100" s="44"/>
      <c r="C100" s="81">
        <v>3</v>
      </c>
      <c r="D100" s="81">
        <v>3</v>
      </c>
      <c r="E100" s="44"/>
      <c r="F100" s="44"/>
      <c r="G100" s="44"/>
      <c r="H100" s="44"/>
      <c r="I100" s="44"/>
      <c r="J100" s="44"/>
      <c r="K100" s="44"/>
      <c r="L100" s="41">
        <f t="shared" si="4"/>
        <v>0</v>
      </c>
      <c r="M100" s="60">
        <f t="shared" si="5"/>
        <v>0</v>
      </c>
      <c r="N100" s="60" t="str">
        <f t="shared" si="6"/>
        <v xml:space="preserve"> </v>
      </c>
    </row>
    <row r="101" spans="1:14" x14ac:dyDescent="0.25">
      <c r="A101" s="12">
        <f>SUM(A1:A100)</f>
        <v>0</v>
      </c>
      <c r="B101" s="41"/>
      <c r="C101" s="41"/>
      <c r="D101" s="41"/>
      <c r="E101" s="12">
        <f t="shared" ref="E101:K101" si="7">SUM(E1:E100)</f>
        <v>0</v>
      </c>
      <c r="F101" s="12">
        <f t="shared" si="7"/>
        <v>0</v>
      </c>
      <c r="G101" s="12">
        <f t="shared" si="7"/>
        <v>0</v>
      </c>
      <c r="H101" s="12">
        <f t="shared" si="7"/>
        <v>0</v>
      </c>
      <c r="I101" s="12">
        <f t="shared" si="7"/>
        <v>0</v>
      </c>
      <c r="J101" s="12">
        <f t="shared" si="7"/>
        <v>0</v>
      </c>
      <c r="K101" s="12">
        <f t="shared" si="7"/>
        <v>0</v>
      </c>
      <c r="M101" s="12"/>
    </row>
    <row r="102" spans="1:14" x14ac:dyDescent="0.25">
      <c r="A102" s="12">
        <f>COUNT(A2:A100)</f>
        <v>0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M102" s="41"/>
    </row>
    <row r="103" spans="1:14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M103" s="41"/>
    </row>
  </sheetData>
  <sheetProtection algorithmName="SHA-512" hashValue="IRcZTPm5c2d5DhRVF7DlHYeu+HZQo5V4j0b3CVPHKwVh1WhEk2Mx5c6HKHEdkYqiwERLJCQP2mjUr4Fgs3sXXQ==" saltValue="4fh4cu/HJr/1FlAAK98xEg==" spinCount="100000" sheet="1" objects="1" scenarios="1" selectLockedCells="1"/>
  <conditionalFormatting sqref="N2:N100">
    <cfRule type="containsText" dxfId="13" priority="8" operator="containsText" text="Error en No. de Nómina">
      <formula>NOT(ISERROR(SEARCH("Error en No. de Nómina",N2)))</formula>
    </cfRule>
    <cfRule type="containsText" dxfId="12" priority="7" operator="containsText" text="Error en Horas Extras">
      <formula>NOT(ISERROR(SEARCH("Error en Horas Extras",N2)))</formula>
    </cfRule>
    <cfRule type="containsText" dxfId="11" priority="6" operator="containsText" text="OK">
      <formula>NOT(ISERROR(SEARCH("OK",N2)))</formula>
    </cfRule>
    <cfRule type="containsText" dxfId="10" priority="5" operator="containsText" text="El Número de Nómina no está dado de Alta">
      <formula>NOT(ISERROR(SEARCH("El Número de Nómina no está dado de Alta",N2)))</formula>
    </cfRule>
    <cfRule type="containsText" dxfId="9" priority="4" operator="containsText" text="El trabajador está duplicado">
      <formula>NOT(ISERROR(SEARCH("El trabajador está duplicado",N2)))</formula>
    </cfRule>
  </conditionalFormatting>
  <conditionalFormatting sqref="N3:N100">
    <cfRule type="containsText" dxfId="8" priority="2" operator="containsText" text="Error en la fecha del primer día de la semana a procesar">
      <formula>NOT(ISERROR(SEARCH("Error en la fecha del primer día de la semana a procesar",N3)))</formula>
    </cfRule>
  </conditionalFormatting>
  <conditionalFormatting sqref="N2">
    <cfRule type="containsText" dxfId="7" priority="1" operator="containsText" text="Error en la fecha del primer día de la semana a procesar">
      <formula>NOT(ISERROR(SEARCH("Error en la fecha del primer día de la semana a procesar",N2)))</formula>
    </cfRule>
  </conditionalFormatting>
  <dataValidations count="3">
    <dataValidation type="whole" allowBlank="1" showInputMessage="1" showErrorMessage="1" error="Favor de verificar el número de nómina" sqref="A101 E101:K101">
      <formula1>1</formula1>
      <formula2>100</formula2>
    </dataValidation>
    <dataValidation type="whole" allowBlank="1" showInputMessage="1" showErrorMessage="1" errorTitle="Número Nómina" error="Favor de verificar el número de nómina" sqref="A2:A100">
      <formula1>1</formula1>
      <formula2>100</formula2>
    </dataValidation>
    <dataValidation type="decimal" allowBlank="1" showInputMessage="1" showErrorMessage="1" sqref="E2:K2">
      <formula1>0.01</formula1>
      <formula2>3</formula2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showGridLines="0" zoomScaleNormal="100" workbookViewId="0">
      <selection activeCell="C11" sqref="C11"/>
    </sheetView>
  </sheetViews>
  <sheetFormatPr baseColWidth="10" defaultRowHeight="15" x14ac:dyDescent="0.25"/>
  <cols>
    <col min="1" max="1" width="4.28515625" customWidth="1"/>
    <col min="2" max="2" width="4" customWidth="1"/>
    <col min="3" max="3" width="8.140625" customWidth="1"/>
    <col min="4" max="4" width="38.7109375" customWidth="1"/>
    <col min="5" max="5" width="8" customWidth="1"/>
    <col min="6" max="6" width="9.140625" customWidth="1"/>
    <col min="7" max="7" width="8.5703125" customWidth="1"/>
    <col min="8" max="8" width="10.7109375" customWidth="1"/>
    <col min="9" max="9" width="8.140625" customWidth="1"/>
    <col min="10" max="10" width="8.85546875" customWidth="1"/>
    <col min="11" max="11" width="8.28515625" customWidth="1"/>
    <col min="12" max="14" width="14.7109375" customWidth="1"/>
    <col min="15" max="15" width="18.140625" customWidth="1"/>
  </cols>
  <sheetData>
    <row r="1" spans="1:15" ht="21.75" x14ac:dyDescent="0.55000000000000004">
      <c r="D1" s="1" t="s">
        <v>0</v>
      </c>
    </row>
    <row r="2" spans="1:15" x14ac:dyDescent="0.25">
      <c r="D2" s="3" t="s">
        <v>8</v>
      </c>
    </row>
    <row r="3" spans="1:15" x14ac:dyDescent="0.25">
      <c r="M3" s="2"/>
    </row>
    <row r="5" spans="1:15" x14ac:dyDescent="0.25">
      <c r="A5" s="26"/>
      <c r="B5" s="27" t="s">
        <v>67</v>
      </c>
      <c r="C5" s="26"/>
      <c r="D5" s="110">
        <f>Resumen!D5</f>
        <v>0</v>
      </c>
      <c r="E5" s="110"/>
      <c r="F5" s="110"/>
      <c r="G5" s="110"/>
      <c r="H5" s="110"/>
      <c r="I5" s="110"/>
      <c r="J5" s="110"/>
      <c r="K5" s="110"/>
      <c r="L5" s="26"/>
      <c r="M5" s="26"/>
      <c r="N5" s="26"/>
    </row>
    <row r="6" spans="1:15" x14ac:dyDescent="0.25">
      <c r="A6" s="26"/>
      <c r="B6" s="27" t="s">
        <v>1</v>
      </c>
      <c r="C6" s="26"/>
      <c r="D6" s="28">
        <f>Resumen!D6</f>
        <v>0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5" x14ac:dyDescent="0.25">
      <c r="A7" s="26"/>
      <c r="B7" s="27" t="s">
        <v>2</v>
      </c>
      <c r="C7" s="26"/>
      <c r="D7" s="28">
        <f>Resumen!D7</f>
        <v>0</v>
      </c>
      <c r="E7" s="26"/>
      <c r="F7" s="26"/>
      <c r="G7" s="26"/>
      <c r="H7" s="26"/>
      <c r="I7" s="26"/>
      <c r="J7" s="26"/>
      <c r="K7" s="27"/>
      <c r="L7" s="29"/>
      <c r="M7" s="29"/>
      <c r="N7" s="30"/>
    </row>
    <row r="8" spans="1:15" x14ac:dyDescent="0.25">
      <c r="A8" s="26"/>
      <c r="B8" s="26"/>
      <c r="C8" s="27" t="s">
        <v>68</v>
      </c>
      <c r="D8" s="26"/>
      <c r="E8" s="13"/>
      <c r="F8" s="13"/>
      <c r="G8" s="13"/>
      <c r="H8" s="13"/>
      <c r="I8" s="113" t="s">
        <v>78</v>
      </c>
      <c r="J8" s="114"/>
      <c r="K8" s="13"/>
      <c r="L8" s="26"/>
      <c r="M8" s="26"/>
      <c r="N8" s="26"/>
    </row>
    <row r="9" spans="1:15" hidden="1" x14ac:dyDescent="0.25">
      <c r="A9" s="26"/>
      <c r="B9" s="26"/>
      <c r="C9" s="26"/>
      <c r="D9" s="26"/>
      <c r="E9" s="13"/>
      <c r="F9" s="46"/>
      <c r="G9" s="13"/>
      <c r="H9" s="13"/>
      <c r="I9" s="13"/>
      <c r="J9" s="13"/>
      <c r="K9" s="13"/>
      <c r="L9" s="26"/>
      <c r="M9" s="26"/>
      <c r="N9" s="26"/>
    </row>
    <row r="10" spans="1:15" ht="15" customHeight="1" x14ac:dyDescent="0.25">
      <c r="A10" s="26"/>
      <c r="B10" s="26"/>
      <c r="C10" s="27" t="s">
        <v>1</v>
      </c>
      <c r="D10" s="31" t="s">
        <v>69</v>
      </c>
      <c r="E10" s="47" t="s">
        <v>70</v>
      </c>
      <c r="F10" s="48" t="s">
        <v>82</v>
      </c>
      <c r="G10" s="49" t="s">
        <v>75</v>
      </c>
      <c r="H10" s="48" t="s">
        <v>76</v>
      </c>
      <c r="I10" s="48" t="s">
        <v>83</v>
      </c>
      <c r="J10" s="48" t="s">
        <v>84</v>
      </c>
      <c r="K10" s="48" t="s">
        <v>73</v>
      </c>
      <c r="L10" s="37">
        <f>I117</f>
        <v>0</v>
      </c>
      <c r="M10" s="37">
        <f>I118</f>
        <v>0</v>
      </c>
      <c r="N10" s="37">
        <f>I119</f>
        <v>0</v>
      </c>
    </row>
    <row r="11" spans="1:15" ht="15" customHeight="1" x14ac:dyDescent="0.25">
      <c r="A11" s="26"/>
      <c r="B11" s="32">
        <v>1</v>
      </c>
      <c r="C11" s="34"/>
      <c r="D11" s="36"/>
      <c r="E11" s="50" t="str">
        <f>IF(COUNTIF($C$11:$C$110,C11)&gt;1,"X",IF(C11=0," ",IF(F11=" ",IF(Resumen!D6="Semanal", 7,IF(Resumen!D6="Catorcenal", 14,IF(Resumen!D6="Quincenal", 15,30))),IF(F11*1.4&gt;7,0,7-F11*1.4))))</f>
        <v xml:space="preserve"> </v>
      </c>
      <c r="F11" s="51" t="str">
        <f t="shared" ref="F11:F42" si="0">IFERROR(VLOOKUP(C11,AINC,13,0)," ")</f>
        <v xml:space="preserve"> </v>
      </c>
      <c r="G11" s="51" t="str">
        <f t="shared" ref="G11:G42" si="1">IFERROR(VLOOKUP(C11,PV,16,0)," ")</f>
        <v xml:space="preserve"> </v>
      </c>
      <c r="H11" s="51" t="str">
        <f t="shared" ref="H11:H42" si="2">IFERROR(VLOOKUP(C11,PP,15,0)," ")</f>
        <v xml:space="preserve"> </v>
      </c>
      <c r="I11" s="51" t="str">
        <f t="shared" ref="I11:I42" si="3">IFERROR(VLOOKUP(C11,HNT,16,0)," ")</f>
        <v xml:space="preserve"> </v>
      </c>
      <c r="J11" s="51" t="str">
        <f t="shared" ref="J11:J42" si="4">IFERROR(VLOOKUP(C11,HNT,17,0)," ")</f>
        <v xml:space="preserve"> </v>
      </c>
      <c r="K11" s="51" t="str">
        <f t="shared" ref="K11:K42" si="5">IFERROR(VLOOKUP(C11,HE,13,0)," ")</f>
        <v xml:space="preserve"> </v>
      </c>
      <c r="L11" s="35"/>
      <c r="M11" s="35"/>
      <c r="N11" s="35"/>
      <c r="O11" t="str">
        <f t="shared" ref="O11:O39" si="6">IF(COUNTIF($C$11:$C$110,C11)&gt;1,"No. Duplicado"," ")</f>
        <v xml:space="preserve"> </v>
      </c>
    </row>
    <row r="12" spans="1:15" ht="15" customHeight="1" x14ac:dyDescent="0.25">
      <c r="A12" s="26"/>
      <c r="B12" s="32">
        <v>2</v>
      </c>
      <c r="C12" s="38"/>
      <c r="D12" s="39"/>
      <c r="E12" s="50" t="str">
        <f>IF(COUNTIF($C$11:$C$110,C12)&gt;1,"X",IF(C12=0," ",IF(F12=" ",IF(Resumen!D7="Semanal", 7,IF(Resumen!D7="Catorcenal", 14,IF(Resumen!D7="Quincenal", 15,30))),IF(F12*1.4&gt;7,0,7-F12*1.4))))</f>
        <v xml:space="preserve"> </v>
      </c>
      <c r="F12" s="80" t="str">
        <f t="shared" si="0"/>
        <v xml:space="preserve"> </v>
      </c>
      <c r="G12" s="51" t="str">
        <f t="shared" si="1"/>
        <v xml:space="preserve"> </v>
      </c>
      <c r="H12" s="51" t="str">
        <f t="shared" si="2"/>
        <v xml:space="preserve"> </v>
      </c>
      <c r="I12" s="51" t="str">
        <f t="shared" si="3"/>
        <v xml:space="preserve"> </v>
      </c>
      <c r="J12" s="51" t="str">
        <f t="shared" si="4"/>
        <v xml:space="preserve"> </v>
      </c>
      <c r="K12" s="51" t="str">
        <f t="shared" si="5"/>
        <v xml:space="preserve"> </v>
      </c>
      <c r="L12" s="40"/>
      <c r="M12" s="40"/>
      <c r="N12" s="40"/>
      <c r="O12" t="str">
        <f t="shared" si="6"/>
        <v xml:space="preserve"> </v>
      </c>
    </row>
    <row r="13" spans="1:15" ht="15" customHeight="1" x14ac:dyDescent="0.25">
      <c r="A13" s="26"/>
      <c r="B13" s="32">
        <v>3</v>
      </c>
      <c r="C13" s="34"/>
      <c r="D13" s="36"/>
      <c r="E13" s="50" t="str">
        <f>IF(COUNTIF($C$11:$C$110,C13)&gt;1,"X",IF(C13=0," ",IF(F13=" ",IF(Resumen!D8="Semanal", 7,IF(Resumen!D8="Catorcenal", 14,IF(Resumen!D8="Quincenal", 15,30))),IF(F13*1.4&gt;7,0,7-F13*1.4))))</f>
        <v xml:space="preserve"> </v>
      </c>
      <c r="F13" s="51" t="str">
        <f t="shared" si="0"/>
        <v xml:space="preserve"> </v>
      </c>
      <c r="G13" s="51" t="str">
        <f t="shared" si="1"/>
        <v xml:space="preserve"> </v>
      </c>
      <c r="H13" s="51" t="str">
        <f t="shared" si="2"/>
        <v xml:space="preserve"> </v>
      </c>
      <c r="I13" s="51" t="str">
        <f t="shared" si="3"/>
        <v xml:space="preserve"> </v>
      </c>
      <c r="J13" s="51" t="str">
        <f t="shared" si="4"/>
        <v xml:space="preserve"> </v>
      </c>
      <c r="K13" s="51" t="str">
        <f t="shared" si="5"/>
        <v xml:space="preserve"> </v>
      </c>
      <c r="L13" s="35"/>
      <c r="M13" s="35"/>
      <c r="N13" s="35"/>
      <c r="O13" t="str">
        <f t="shared" si="6"/>
        <v xml:space="preserve"> </v>
      </c>
    </row>
    <row r="14" spans="1:15" ht="15" customHeight="1" x14ac:dyDescent="0.25">
      <c r="A14" s="26"/>
      <c r="B14" s="32">
        <v>4</v>
      </c>
      <c r="C14" s="38"/>
      <c r="D14" s="39"/>
      <c r="E14" s="50" t="str">
        <f>IF(COUNTIF($C$11:$C$110,C14)&gt;1,"X",IF(C14=0," ",IF(F14=" ",IF(Resumen!D9="Semanal", 7,IF(Resumen!D9="Catorcenal", 14,IF(Resumen!D9="Quincenal", 15,30))),IF(F14*1.4&gt;7,0,7-F14*1.4))))</f>
        <v xml:space="preserve"> </v>
      </c>
      <c r="F14" s="51" t="str">
        <f t="shared" si="0"/>
        <v xml:space="preserve"> </v>
      </c>
      <c r="G14" s="51" t="str">
        <f t="shared" si="1"/>
        <v xml:space="preserve"> </v>
      </c>
      <c r="H14" s="51" t="str">
        <f t="shared" si="2"/>
        <v xml:space="preserve"> </v>
      </c>
      <c r="I14" s="51" t="str">
        <f t="shared" si="3"/>
        <v xml:space="preserve"> </v>
      </c>
      <c r="J14" s="51" t="str">
        <f t="shared" si="4"/>
        <v xml:space="preserve"> </v>
      </c>
      <c r="K14" s="51" t="str">
        <f t="shared" si="5"/>
        <v xml:space="preserve"> </v>
      </c>
      <c r="L14" s="40"/>
      <c r="M14" s="40"/>
      <c r="N14" s="40"/>
      <c r="O14" t="str">
        <f t="shared" si="6"/>
        <v xml:space="preserve"> </v>
      </c>
    </row>
    <row r="15" spans="1:15" ht="15" customHeight="1" x14ac:dyDescent="0.25">
      <c r="A15" s="26"/>
      <c r="B15" s="32">
        <v>5</v>
      </c>
      <c r="C15" s="34"/>
      <c r="D15" s="36"/>
      <c r="E15" s="50" t="str">
        <f>IF(COUNTIF($C$11:$C$110,C15)&gt;1,"X",IF(C15=0," ",IF(F15=" ",IF(Resumen!D10="Semanal", 7,IF(Resumen!D10="Catorcenal", 14,IF(Resumen!D10="Quincenal", 15,30))),IF(F15*1.4&gt;7,0,7-F15*1.4))))</f>
        <v xml:space="preserve"> </v>
      </c>
      <c r="F15" s="51" t="str">
        <f t="shared" si="0"/>
        <v xml:space="preserve"> </v>
      </c>
      <c r="G15" s="51" t="str">
        <f t="shared" si="1"/>
        <v xml:space="preserve"> </v>
      </c>
      <c r="H15" s="51" t="str">
        <f t="shared" si="2"/>
        <v xml:space="preserve"> </v>
      </c>
      <c r="I15" s="51" t="str">
        <f t="shared" si="3"/>
        <v xml:space="preserve"> </v>
      </c>
      <c r="J15" s="51" t="str">
        <f t="shared" si="4"/>
        <v xml:space="preserve"> </v>
      </c>
      <c r="K15" s="51" t="str">
        <f t="shared" si="5"/>
        <v xml:space="preserve"> </v>
      </c>
      <c r="L15" s="35"/>
      <c r="M15" s="35"/>
      <c r="N15" s="35"/>
      <c r="O15" t="str">
        <f t="shared" si="6"/>
        <v xml:space="preserve"> </v>
      </c>
    </row>
    <row r="16" spans="1:15" ht="15" customHeight="1" x14ac:dyDescent="0.25">
      <c r="A16" s="26"/>
      <c r="B16" s="32">
        <v>6</v>
      </c>
      <c r="C16" s="38"/>
      <c r="D16" s="39"/>
      <c r="E16" s="50" t="str">
        <f>IF(COUNTIF($C$11:$C$110,C16)&gt;1,"X",IF(C16=0," ",IF(F16=" ",IF(Resumen!D11="Semanal", 7,IF(Resumen!D11="Catorcenal", 14,IF(Resumen!D11="Quincenal", 15,30))),IF(F16*1.4&gt;7,0,7-F16*1.4))))</f>
        <v xml:space="preserve"> </v>
      </c>
      <c r="F16" s="51" t="str">
        <f t="shared" si="0"/>
        <v xml:space="preserve"> </v>
      </c>
      <c r="G16" s="51" t="str">
        <f t="shared" si="1"/>
        <v xml:space="preserve"> </v>
      </c>
      <c r="H16" s="51" t="str">
        <f t="shared" si="2"/>
        <v xml:space="preserve"> </v>
      </c>
      <c r="I16" s="51" t="str">
        <f t="shared" si="3"/>
        <v xml:space="preserve"> </v>
      </c>
      <c r="J16" s="51" t="str">
        <f t="shared" si="4"/>
        <v xml:space="preserve"> </v>
      </c>
      <c r="K16" s="51" t="str">
        <f t="shared" si="5"/>
        <v xml:space="preserve"> </v>
      </c>
      <c r="L16" s="40"/>
      <c r="M16" s="40"/>
      <c r="N16" s="40"/>
      <c r="O16" t="str">
        <f t="shared" si="6"/>
        <v xml:space="preserve"> </v>
      </c>
    </row>
    <row r="17" spans="1:15" ht="15" customHeight="1" x14ac:dyDescent="0.25">
      <c r="A17" s="26"/>
      <c r="B17" s="32">
        <v>7</v>
      </c>
      <c r="C17" s="34"/>
      <c r="D17" s="36"/>
      <c r="E17" s="50" t="str">
        <f>IF(COUNTIF($C$11:$C$110,C17)&gt;1,"X",IF(C17=0," ",IF(F17=" ",IF(Resumen!D12="Semanal", 7,IF(Resumen!D12="Catorcenal", 14,IF(Resumen!D12="Quincenal", 15,30))),IF(F17*1.4&gt;7,0,7-F17*1.4))))</f>
        <v xml:space="preserve"> </v>
      </c>
      <c r="F17" s="51" t="str">
        <f t="shared" si="0"/>
        <v xml:space="preserve"> </v>
      </c>
      <c r="G17" s="51" t="str">
        <f t="shared" si="1"/>
        <v xml:space="preserve"> </v>
      </c>
      <c r="H17" s="51" t="str">
        <f t="shared" si="2"/>
        <v xml:space="preserve"> </v>
      </c>
      <c r="I17" s="51" t="str">
        <f t="shared" si="3"/>
        <v xml:space="preserve"> </v>
      </c>
      <c r="J17" s="51" t="str">
        <f t="shared" si="4"/>
        <v xml:space="preserve"> </v>
      </c>
      <c r="K17" s="51" t="str">
        <f t="shared" si="5"/>
        <v xml:space="preserve"> </v>
      </c>
      <c r="L17" s="35"/>
      <c r="M17" s="35"/>
      <c r="N17" s="35"/>
      <c r="O17" t="str">
        <f t="shared" si="6"/>
        <v xml:space="preserve"> </v>
      </c>
    </row>
    <row r="18" spans="1:15" ht="15" customHeight="1" x14ac:dyDescent="0.25">
      <c r="A18" s="26"/>
      <c r="B18" s="32">
        <v>8</v>
      </c>
      <c r="C18" s="38"/>
      <c r="D18" s="39"/>
      <c r="E18" s="50" t="str">
        <f>IF(COUNTIF($C$11:$C$110,C18)&gt;1,"X",IF(C18=0," ",IF(F18=" ",IF(Resumen!D13="Semanal", 7,IF(Resumen!D13="Catorcenal", 14,IF(Resumen!D13="Quincenal", 15,30))),IF(F18*1.4&gt;7,0,7-F18*1.4))))</f>
        <v xml:space="preserve"> </v>
      </c>
      <c r="F18" s="51" t="str">
        <f t="shared" si="0"/>
        <v xml:space="preserve"> </v>
      </c>
      <c r="G18" s="51" t="str">
        <f t="shared" si="1"/>
        <v xml:space="preserve"> </v>
      </c>
      <c r="H18" s="51" t="str">
        <f t="shared" si="2"/>
        <v xml:space="preserve"> </v>
      </c>
      <c r="I18" s="51" t="str">
        <f t="shared" si="3"/>
        <v xml:space="preserve"> </v>
      </c>
      <c r="J18" s="51" t="str">
        <f t="shared" si="4"/>
        <v xml:space="preserve"> </v>
      </c>
      <c r="K18" s="51" t="str">
        <f t="shared" si="5"/>
        <v xml:space="preserve"> </v>
      </c>
      <c r="L18" s="40"/>
      <c r="M18" s="40"/>
      <c r="N18" s="40"/>
      <c r="O18" t="str">
        <f t="shared" si="6"/>
        <v xml:space="preserve"> </v>
      </c>
    </row>
    <row r="19" spans="1:15" ht="15" customHeight="1" x14ac:dyDescent="0.25">
      <c r="A19" s="26"/>
      <c r="B19" s="32">
        <v>9</v>
      </c>
      <c r="C19" s="34"/>
      <c r="D19" s="36"/>
      <c r="E19" s="50" t="str">
        <f>IF(COUNTIF($C$11:$C$110,C19)&gt;1,"X",IF(C19=0," ",IF(F19=" ",IF(Resumen!D14="Semanal", 7,IF(Resumen!D14="Catorcenal", 14,IF(Resumen!D14="Quincenal", 15,30))),IF(F19*1.4&gt;7,0,7-F19*1.4))))</f>
        <v xml:space="preserve"> </v>
      </c>
      <c r="F19" s="51" t="str">
        <f t="shared" si="0"/>
        <v xml:space="preserve"> </v>
      </c>
      <c r="G19" s="51" t="str">
        <f t="shared" si="1"/>
        <v xml:space="preserve"> </v>
      </c>
      <c r="H19" s="51" t="str">
        <f t="shared" si="2"/>
        <v xml:space="preserve"> </v>
      </c>
      <c r="I19" s="51" t="str">
        <f t="shared" si="3"/>
        <v xml:space="preserve"> </v>
      </c>
      <c r="J19" s="51" t="str">
        <f t="shared" si="4"/>
        <v xml:space="preserve"> </v>
      </c>
      <c r="K19" s="51" t="str">
        <f t="shared" si="5"/>
        <v xml:space="preserve"> </v>
      </c>
      <c r="L19" s="35"/>
      <c r="M19" s="35"/>
      <c r="N19" s="35"/>
      <c r="O19" t="str">
        <f t="shared" si="6"/>
        <v xml:space="preserve"> </v>
      </c>
    </row>
    <row r="20" spans="1:15" ht="15" customHeight="1" x14ac:dyDescent="0.25">
      <c r="A20" s="26"/>
      <c r="B20" s="32">
        <v>10</v>
      </c>
      <c r="C20" s="38"/>
      <c r="D20" s="39"/>
      <c r="E20" s="50" t="str">
        <f>IF(COUNTIF($C$11:$C$110,C20)&gt;1,"X",IF(C20=0," ",IF(F20=" ",IF(Resumen!D15="Semanal", 7,IF(Resumen!D15="Catorcenal", 14,IF(Resumen!D15="Quincenal", 15,30))),IF(F20*1.4&gt;7,0,7-F20*1.4))))</f>
        <v xml:space="preserve"> </v>
      </c>
      <c r="F20" s="51" t="str">
        <f t="shared" si="0"/>
        <v xml:space="preserve"> </v>
      </c>
      <c r="G20" s="51" t="str">
        <f t="shared" si="1"/>
        <v xml:space="preserve"> </v>
      </c>
      <c r="H20" s="51" t="str">
        <f t="shared" si="2"/>
        <v xml:space="preserve"> </v>
      </c>
      <c r="I20" s="51" t="str">
        <f t="shared" si="3"/>
        <v xml:space="preserve"> </v>
      </c>
      <c r="J20" s="51" t="str">
        <f t="shared" si="4"/>
        <v xml:space="preserve"> </v>
      </c>
      <c r="K20" s="51" t="str">
        <f t="shared" si="5"/>
        <v xml:space="preserve"> </v>
      </c>
      <c r="L20" s="40"/>
      <c r="M20" s="40"/>
      <c r="N20" s="40"/>
      <c r="O20" t="str">
        <f t="shared" si="6"/>
        <v xml:space="preserve"> </v>
      </c>
    </row>
    <row r="21" spans="1:15" ht="15" customHeight="1" x14ac:dyDescent="0.25">
      <c r="A21" s="26"/>
      <c r="B21" s="32">
        <v>11</v>
      </c>
      <c r="C21" s="34"/>
      <c r="D21" s="36"/>
      <c r="E21" s="50" t="str">
        <f>IF(COUNTIF($C$11:$C$110,C21)&gt;1,"X",IF(C21=0," ",IF(F21=" ",IF(Resumen!D16="Semanal", 7,IF(Resumen!D16="Catorcenal", 14,IF(Resumen!D16="Quincenal", 15,30))),IF(F21*1.4&gt;7,0,7-F21*1.4))))</f>
        <v xml:space="preserve"> </v>
      </c>
      <c r="F21" s="51" t="str">
        <f t="shared" si="0"/>
        <v xml:space="preserve"> </v>
      </c>
      <c r="G21" s="51" t="str">
        <f t="shared" si="1"/>
        <v xml:space="preserve"> </v>
      </c>
      <c r="H21" s="51" t="str">
        <f t="shared" si="2"/>
        <v xml:space="preserve"> </v>
      </c>
      <c r="I21" s="51" t="str">
        <f t="shared" si="3"/>
        <v xml:space="preserve"> </v>
      </c>
      <c r="J21" s="51" t="str">
        <f t="shared" si="4"/>
        <v xml:space="preserve"> </v>
      </c>
      <c r="K21" s="51" t="str">
        <f t="shared" si="5"/>
        <v xml:space="preserve"> </v>
      </c>
      <c r="L21" s="35"/>
      <c r="M21" s="35"/>
      <c r="N21" s="35"/>
      <c r="O21" t="str">
        <f t="shared" si="6"/>
        <v xml:space="preserve"> </v>
      </c>
    </row>
    <row r="22" spans="1:15" ht="15" customHeight="1" x14ac:dyDescent="0.25">
      <c r="A22" s="26"/>
      <c r="B22" s="32">
        <v>12</v>
      </c>
      <c r="C22" s="38"/>
      <c r="D22" s="39"/>
      <c r="E22" s="50" t="str">
        <f>IF(COUNTIF($C$11:$C$110,C22)&gt;1,"X",IF(C22=0," ",IF(F22=" ",IF(Resumen!D17="Semanal", 7,IF(Resumen!D17="Catorcenal", 14,IF(Resumen!D17="Quincenal", 15,30))),IF(F22*1.4&gt;7,0,7-F22*1.4))))</f>
        <v xml:space="preserve"> </v>
      </c>
      <c r="F22" s="51" t="str">
        <f t="shared" si="0"/>
        <v xml:space="preserve"> </v>
      </c>
      <c r="G22" s="51" t="str">
        <f t="shared" si="1"/>
        <v xml:space="preserve"> </v>
      </c>
      <c r="H22" s="51" t="str">
        <f t="shared" si="2"/>
        <v xml:space="preserve"> </v>
      </c>
      <c r="I22" s="51" t="str">
        <f t="shared" si="3"/>
        <v xml:space="preserve"> </v>
      </c>
      <c r="J22" s="51" t="str">
        <f t="shared" si="4"/>
        <v xml:space="preserve"> </v>
      </c>
      <c r="K22" s="51" t="str">
        <f t="shared" si="5"/>
        <v xml:space="preserve"> </v>
      </c>
      <c r="L22" s="40"/>
      <c r="M22" s="40"/>
      <c r="N22" s="40"/>
      <c r="O22" t="str">
        <f t="shared" si="6"/>
        <v xml:space="preserve"> </v>
      </c>
    </row>
    <row r="23" spans="1:15" ht="15" customHeight="1" x14ac:dyDescent="0.25">
      <c r="A23" s="26"/>
      <c r="B23" s="32">
        <v>13</v>
      </c>
      <c r="C23" s="34"/>
      <c r="D23" s="36"/>
      <c r="E23" s="50" t="str">
        <f>IF(COUNTIF($C$11:$C$110,C23)&gt;1,"X",IF(C23=0," ",IF(F23=" ",IF(Resumen!D18="Semanal", 7,IF(Resumen!D18="Catorcenal", 14,IF(Resumen!D18="Quincenal", 15,30))),IF(F23*1.4&gt;7,0,7-F23*1.4))))</f>
        <v xml:space="preserve"> </v>
      </c>
      <c r="F23" s="51" t="str">
        <f t="shared" si="0"/>
        <v xml:space="preserve"> </v>
      </c>
      <c r="G23" s="51" t="str">
        <f t="shared" si="1"/>
        <v xml:space="preserve"> </v>
      </c>
      <c r="H23" s="51" t="str">
        <f t="shared" si="2"/>
        <v xml:space="preserve"> </v>
      </c>
      <c r="I23" s="51" t="str">
        <f t="shared" si="3"/>
        <v xml:space="preserve"> </v>
      </c>
      <c r="J23" s="51" t="str">
        <f t="shared" si="4"/>
        <v xml:space="preserve"> </v>
      </c>
      <c r="K23" s="51" t="str">
        <f t="shared" si="5"/>
        <v xml:space="preserve"> </v>
      </c>
      <c r="L23" s="35"/>
      <c r="M23" s="35"/>
      <c r="N23" s="35"/>
      <c r="O23" t="str">
        <f t="shared" si="6"/>
        <v xml:space="preserve"> </v>
      </c>
    </row>
    <row r="24" spans="1:15" ht="15" customHeight="1" x14ac:dyDescent="0.25">
      <c r="A24" s="26"/>
      <c r="B24" s="32">
        <v>14</v>
      </c>
      <c r="C24" s="38"/>
      <c r="D24" s="39"/>
      <c r="E24" s="50" t="str">
        <f>IF(COUNTIF($C$11:$C$110,C24)&gt;1,"X",IF(C24=0," ",IF(F24=" ",IF(Resumen!D19="Semanal", 7,IF(Resumen!D19="Catorcenal", 14,IF(Resumen!D19="Quincenal", 15,30))),IF(F24*1.4&gt;7,0,7-F24*1.4))))</f>
        <v xml:space="preserve"> </v>
      </c>
      <c r="F24" s="51" t="str">
        <f t="shared" si="0"/>
        <v xml:space="preserve"> </v>
      </c>
      <c r="G24" s="51" t="str">
        <f t="shared" si="1"/>
        <v xml:space="preserve"> </v>
      </c>
      <c r="H24" s="51" t="str">
        <f t="shared" si="2"/>
        <v xml:space="preserve"> </v>
      </c>
      <c r="I24" s="51" t="str">
        <f t="shared" si="3"/>
        <v xml:space="preserve"> </v>
      </c>
      <c r="J24" s="51" t="str">
        <f t="shared" si="4"/>
        <v xml:space="preserve"> </v>
      </c>
      <c r="K24" s="51" t="str">
        <f t="shared" si="5"/>
        <v xml:space="preserve"> </v>
      </c>
      <c r="L24" s="40"/>
      <c r="M24" s="40"/>
      <c r="N24" s="40"/>
      <c r="O24" t="str">
        <f t="shared" si="6"/>
        <v xml:space="preserve"> </v>
      </c>
    </row>
    <row r="25" spans="1:15" ht="15" customHeight="1" x14ac:dyDescent="0.25">
      <c r="A25" s="26"/>
      <c r="B25" s="32">
        <v>15</v>
      </c>
      <c r="C25" s="34"/>
      <c r="D25" s="36"/>
      <c r="E25" s="50" t="str">
        <f>IF(COUNTIF($C$11:$C$110,C25)&gt;1,"X",IF(C25=0," ",IF(F25=" ",IF(Resumen!D20="Semanal", 7,IF(Resumen!D20="Catorcenal", 14,IF(Resumen!D20="Quincenal", 15,30))),IF(F25*1.4&gt;7,0,7-F25*1.4))))</f>
        <v xml:space="preserve"> </v>
      </c>
      <c r="F25" s="51" t="str">
        <f t="shared" si="0"/>
        <v xml:space="preserve"> </v>
      </c>
      <c r="G25" s="51" t="str">
        <f t="shared" si="1"/>
        <v xml:space="preserve"> </v>
      </c>
      <c r="H25" s="51" t="str">
        <f t="shared" si="2"/>
        <v xml:space="preserve"> </v>
      </c>
      <c r="I25" s="51" t="str">
        <f t="shared" si="3"/>
        <v xml:space="preserve"> </v>
      </c>
      <c r="J25" s="51" t="str">
        <f t="shared" si="4"/>
        <v xml:space="preserve"> </v>
      </c>
      <c r="K25" s="51" t="str">
        <f t="shared" si="5"/>
        <v xml:space="preserve"> </v>
      </c>
      <c r="L25" s="35"/>
      <c r="M25" s="35"/>
      <c r="N25" s="35"/>
      <c r="O25" t="str">
        <f t="shared" si="6"/>
        <v xml:space="preserve"> </v>
      </c>
    </row>
    <row r="26" spans="1:15" ht="15" customHeight="1" x14ac:dyDescent="0.25">
      <c r="A26" s="26"/>
      <c r="B26" s="32">
        <v>16</v>
      </c>
      <c r="C26" s="38"/>
      <c r="D26" s="39"/>
      <c r="E26" s="50" t="str">
        <f>IF(COUNTIF($C$11:$C$110,C26)&gt;1,"X",IF(C26=0," ",IF(F26=" ",IF(Resumen!D21="Semanal", 7,IF(Resumen!D21="Catorcenal", 14,IF(Resumen!D21="Quincenal", 15,30))),IF(F26*1.4&gt;7,0,7-F26*1.4))))</f>
        <v xml:space="preserve"> </v>
      </c>
      <c r="F26" s="51" t="str">
        <f t="shared" si="0"/>
        <v xml:space="preserve"> </v>
      </c>
      <c r="G26" s="51" t="str">
        <f t="shared" si="1"/>
        <v xml:space="preserve"> </v>
      </c>
      <c r="H26" s="51" t="str">
        <f t="shared" si="2"/>
        <v xml:space="preserve"> </v>
      </c>
      <c r="I26" s="51" t="str">
        <f t="shared" si="3"/>
        <v xml:space="preserve"> </v>
      </c>
      <c r="J26" s="51" t="str">
        <f t="shared" si="4"/>
        <v xml:space="preserve"> </v>
      </c>
      <c r="K26" s="51" t="str">
        <f t="shared" si="5"/>
        <v xml:space="preserve"> </v>
      </c>
      <c r="L26" s="40"/>
      <c r="M26" s="40"/>
      <c r="N26" s="40"/>
      <c r="O26" t="str">
        <f t="shared" si="6"/>
        <v xml:space="preserve"> </v>
      </c>
    </row>
    <row r="27" spans="1:15" ht="15" customHeight="1" x14ac:dyDescent="0.25">
      <c r="A27" s="26"/>
      <c r="B27" s="32">
        <v>17</v>
      </c>
      <c r="C27" s="34"/>
      <c r="D27" s="36"/>
      <c r="E27" s="50" t="str">
        <f>IF(COUNTIF($C$11:$C$110,C27)&gt;1,"X",IF(C27=0," ",IF(F27=" ",IF(Resumen!D22="Semanal", 7,IF(Resumen!D22="Catorcenal", 14,IF(Resumen!D22="Quincenal", 15,30))),IF(F27*1.4&gt;7,0,7-F27*1.4))))</f>
        <v xml:space="preserve"> </v>
      </c>
      <c r="F27" s="51" t="str">
        <f t="shared" si="0"/>
        <v xml:space="preserve"> </v>
      </c>
      <c r="G27" s="51" t="str">
        <f t="shared" si="1"/>
        <v xml:space="preserve"> </v>
      </c>
      <c r="H27" s="51" t="str">
        <f t="shared" si="2"/>
        <v xml:space="preserve"> </v>
      </c>
      <c r="I27" s="51" t="str">
        <f t="shared" si="3"/>
        <v xml:space="preserve"> </v>
      </c>
      <c r="J27" s="51" t="str">
        <f t="shared" si="4"/>
        <v xml:space="preserve"> </v>
      </c>
      <c r="K27" s="51" t="str">
        <f t="shared" si="5"/>
        <v xml:space="preserve"> </v>
      </c>
      <c r="L27" s="35"/>
      <c r="M27" s="35"/>
      <c r="N27" s="35"/>
      <c r="O27" t="str">
        <f t="shared" si="6"/>
        <v xml:space="preserve"> </v>
      </c>
    </row>
    <row r="28" spans="1:15" ht="15" customHeight="1" x14ac:dyDescent="0.25">
      <c r="A28" s="26"/>
      <c r="B28" s="32">
        <v>18</v>
      </c>
      <c r="C28" s="38"/>
      <c r="D28" s="39"/>
      <c r="E28" s="50" t="str">
        <f>IF(COUNTIF($C$11:$C$110,C28)&gt;1,"X",IF(C28=0," ",IF(F28=" ",IF(Resumen!D23="Semanal", 7,IF(Resumen!D23="Catorcenal", 14,IF(Resumen!D23="Quincenal", 15,30))),IF(F28*1.4&gt;7,0,7-F28*1.4))))</f>
        <v xml:space="preserve"> </v>
      </c>
      <c r="F28" s="51" t="str">
        <f t="shared" si="0"/>
        <v xml:space="preserve"> </v>
      </c>
      <c r="G28" s="51" t="str">
        <f t="shared" si="1"/>
        <v xml:space="preserve"> </v>
      </c>
      <c r="H28" s="51" t="str">
        <f t="shared" si="2"/>
        <v xml:space="preserve"> </v>
      </c>
      <c r="I28" s="51" t="str">
        <f t="shared" si="3"/>
        <v xml:space="preserve"> </v>
      </c>
      <c r="J28" s="51" t="str">
        <f t="shared" si="4"/>
        <v xml:space="preserve"> </v>
      </c>
      <c r="K28" s="51" t="str">
        <f t="shared" si="5"/>
        <v xml:space="preserve"> </v>
      </c>
      <c r="L28" s="40"/>
      <c r="M28" s="40"/>
      <c r="N28" s="40"/>
      <c r="O28" t="str">
        <f t="shared" si="6"/>
        <v xml:space="preserve"> </v>
      </c>
    </row>
    <row r="29" spans="1:15" ht="15" customHeight="1" x14ac:dyDescent="0.25">
      <c r="A29" s="26"/>
      <c r="B29" s="32">
        <v>19</v>
      </c>
      <c r="C29" s="34"/>
      <c r="D29" s="36"/>
      <c r="E29" s="50" t="str">
        <f>IF(COUNTIF($C$11:$C$110,C29)&gt;1,"X",IF(C29=0," ",IF(F29=" ",IF(Resumen!D24="Semanal", 7,IF(Resumen!D24="Catorcenal", 14,IF(Resumen!D24="Quincenal", 15,30))),IF(F29*1.4&gt;7,0,7-F29*1.4))))</f>
        <v xml:space="preserve"> </v>
      </c>
      <c r="F29" s="51" t="str">
        <f t="shared" si="0"/>
        <v xml:space="preserve"> </v>
      </c>
      <c r="G29" s="51" t="str">
        <f t="shared" si="1"/>
        <v xml:space="preserve"> </v>
      </c>
      <c r="H29" s="51" t="str">
        <f t="shared" si="2"/>
        <v xml:space="preserve"> </v>
      </c>
      <c r="I29" s="51" t="str">
        <f t="shared" si="3"/>
        <v xml:space="preserve"> </v>
      </c>
      <c r="J29" s="51" t="str">
        <f t="shared" si="4"/>
        <v xml:space="preserve"> </v>
      </c>
      <c r="K29" s="51" t="str">
        <f t="shared" si="5"/>
        <v xml:space="preserve"> </v>
      </c>
      <c r="L29" s="35"/>
      <c r="M29" s="35"/>
      <c r="N29" s="35"/>
      <c r="O29" t="str">
        <f t="shared" si="6"/>
        <v xml:space="preserve"> </v>
      </c>
    </row>
    <row r="30" spans="1:15" ht="15" customHeight="1" x14ac:dyDescent="0.25">
      <c r="A30" s="26"/>
      <c r="B30" s="32">
        <v>20</v>
      </c>
      <c r="C30" s="38"/>
      <c r="D30" s="39"/>
      <c r="E30" s="50" t="str">
        <f>IF(COUNTIF($C$11:$C$110,C30)&gt;1,"X",IF(C30=0," ",IF(F30=" ",IF(Resumen!D25="Semanal", 7,IF(Resumen!D25="Catorcenal", 14,IF(Resumen!D25="Quincenal", 15,30))),IF(F30*1.4&gt;7,0,7-F30*1.4))))</f>
        <v xml:space="preserve"> </v>
      </c>
      <c r="F30" s="51" t="str">
        <f t="shared" si="0"/>
        <v xml:space="preserve"> </v>
      </c>
      <c r="G30" s="51" t="str">
        <f t="shared" si="1"/>
        <v xml:space="preserve"> </v>
      </c>
      <c r="H30" s="51" t="str">
        <f t="shared" si="2"/>
        <v xml:space="preserve"> </v>
      </c>
      <c r="I30" s="51" t="str">
        <f t="shared" si="3"/>
        <v xml:space="preserve"> </v>
      </c>
      <c r="J30" s="51" t="str">
        <f t="shared" si="4"/>
        <v xml:space="preserve"> </v>
      </c>
      <c r="K30" s="51" t="str">
        <f t="shared" si="5"/>
        <v xml:space="preserve"> </v>
      </c>
      <c r="L30" s="40"/>
      <c r="M30" s="40"/>
      <c r="N30" s="40"/>
      <c r="O30" t="str">
        <f t="shared" si="6"/>
        <v xml:space="preserve"> </v>
      </c>
    </row>
    <row r="31" spans="1:15" ht="15" customHeight="1" x14ac:dyDescent="0.25">
      <c r="A31" s="26"/>
      <c r="B31" s="32">
        <v>21</v>
      </c>
      <c r="C31" s="34"/>
      <c r="D31" s="36"/>
      <c r="E31" s="50" t="str">
        <f>IF(COUNTIF($C$11:$C$110,C31)&gt;1,"X",IF(C31=0," ",IF(F31=" ",IF(Resumen!D26="Semanal", 7,IF(Resumen!D26="Catorcenal", 14,IF(Resumen!D26="Quincenal", 15,30))),IF(F31*1.4&gt;7,0,7-F31*1.4))))</f>
        <v xml:space="preserve"> </v>
      </c>
      <c r="F31" s="51" t="str">
        <f t="shared" si="0"/>
        <v xml:space="preserve"> </v>
      </c>
      <c r="G31" s="51" t="str">
        <f t="shared" si="1"/>
        <v xml:space="preserve"> </v>
      </c>
      <c r="H31" s="51" t="str">
        <f t="shared" si="2"/>
        <v xml:space="preserve"> </v>
      </c>
      <c r="I31" s="51" t="str">
        <f t="shared" si="3"/>
        <v xml:space="preserve"> </v>
      </c>
      <c r="J31" s="51" t="str">
        <f t="shared" si="4"/>
        <v xml:space="preserve"> </v>
      </c>
      <c r="K31" s="51" t="str">
        <f t="shared" si="5"/>
        <v xml:space="preserve"> </v>
      </c>
      <c r="L31" s="35"/>
      <c r="M31" s="35"/>
      <c r="N31" s="35"/>
      <c r="O31" t="str">
        <f t="shared" si="6"/>
        <v xml:space="preserve"> </v>
      </c>
    </row>
    <row r="32" spans="1:15" ht="15" customHeight="1" x14ac:dyDescent="0.25">
      <c r="A32" s="26"/>
      <c r="B32" s="32">
        <v>22</v>
      </c>
      <c r="C32" s="38"/>
      <c r="D32" s="39"/>
      <c r="E32" s="50" t="str">
        <f>IF(COUNTIF($C$11:$C$110,C32)&gt;1,"X",IF(C32=0," ",IF(F32=" ",IF(Resumen!D27="Semanal", 7,IF(Resumen!D27="Catorcenal", 14,IF(Resumen!D27="Quincenal", 15,30))),IF(F32*1.4&gt;7,0,7-F32*1.4))))</f>
        <v xml:space="preserve"> </v>
      </c>
      <c r="F32" s="51" t="str">
        <f t="shared" si="0"/>
        <v xml:space="preserve"> </v>
      </c>
      <c r="G32" s="51" t="str">
        <f t="shared" si="1"/>
        <v xml:space="preserve"> </v>
      </c>
      <c r="H32" s="51" t="str">
        <f t="shared" si="2"/>
        <v xml:space="preserve"> </v>
      </c>
      <c r="I32" s="51" t="str">
        <f t="shared" si="3"/>
        <v xml:space="preserve"> </v>
      </c>
      <c r="J32" s="51" t="str">
        <f t="shared" si="4"/>
        <v xml:space="preserve"> </v>
      </c>
      <c r="K32" s="51" t="str">
        <f t="shared" si="5"/>
        <v xml:space="preserve"> </v>
      </c>
      <c r="L32" s="40"/>
      <c r="M32" s="40"/>
      <c r="N32" s="40"/>
      <c r="O32" t="str">
        <f t="shared" si="6"/>
        <v xml:space="preserve"> </v>
      </c>
    </row>
    <row r="33" spans="1:15" ht="15" customHeight="1" x14ac:dyDescent="0.25">
      <c r="A33" s="26"/>
      <c r="B33" s="32">
        <v>23</v>
      </c>
      <c r="C33" s="34"/>
      <c r="D33" s="36"/>
      <c r="E33" s="50" t="str">
        <f>IF(COUNTIF($C$11:$C$110,C33)&gt;1,"X",IF(C33=0," ",IF(F33=" ",IF(Resumen!D28="Semanal", 7,IF(Resumen!D28="Catorcenal", 14,IF(Resumen!D28="Quincenal", 15,30))),IF(F33*1.4&gt;7,0,7-F33*1.4))))</f>
        <v xml:space="preserve"> </v>
      </c>
      <c r="F33" s="51" t="str">
        <f t="shared" si="0"/>
        <v xml:space="preserve"> </v>
      </c>
      <c r="G33" s="51" t="str">
        <f t="shared" si="1"/>
        <v xml:space="preserve"> </v>
      </c>
      <c r="H33" s="51" t="str">
        <f t="shared" si="2"/>
        <v xml:space="preserve"> </v>
      </c>
      <c r="I33" s="51" t="str">
        <f t="shared" si="3"/>
        <v xml:space="preserve"> </v>
      </c>
      <c r="J33" s="51" t="str">
        <f t="shared" si="4"/>
        <v xml:space="preserve"> </v>
      </c>
      <c r="K33" s="51" t="str">
        <f t="shared" si="5"/>
        <v xml:space="preserve"> </v>
      </c>
      <c r="L33" s="35"/>
      <c r="M33" s="35"/>
      <c r="N33" s="35"/>
      <c r="O33" t="str">
        <f t="shared" si="6"/>
        <v xml:space="preserve"> </v>
      </c>
    </row>
    <row r="34" spans="1:15" ht="15" customHeight="1" x14ac:dyDescent="0.25">
      <c r="A34" s="26"/>
      <c r="B34" s="32">
        <v>24</v>
      </c>
      <c r="C34" s="38"/>
      <c r="D34" s="39"/>
      <c r="E34" s="50" t="str">
        <f>IF(COUNTIF($C$11:$C$110,C34)&gt;1,"X",IF(C34=0," ",IF(F34=" ",IF(Resumen!D29="Semanal", 7,IF(Resumen!D29="Catorcenal", 14,IF(Resumen!D29="Quincenal", 15,30))),IF(F34*1.4&gt;7,0,7-F34*1.4))))</f>
        <v xml:space="preserve"> </v>
      </c>
      <c r="F34" s="51" t="str">
        <f t="shared" si="0"/>
        <v xml:space="preserve"> </v>
      </c>
      <c r="G34" s="51" t="str">
        <f t="shared" si="1"/>
        <v xml:space="preserve"> </v>
      </c>
      <c r="H34" s="51" t="str">
        <f t="shared" si="2"/>
        <v xml:space="preserve"> </v>
      </c>
      <c r="I34" s="51" t="str">
        <f t="shared" si="3"/>
        <v xml:space="preserve"> </v>
      </c>
      <c r="J34" s="51" t="str">
        <f t="shared" si="4"/>
        <v xml:space="preserve"> </v>
      </c>
      <c r="K34" s="51" t="str">
        <f t="shared" si="5"/>
        <v xml:space="preserve"> </v>
      </c>
      <c r="L34" s="40"/>
      <c r="M34" s="40"/>
      <c r="N34" s="40"/>
      <c r="O34" t="str">
        <f t="shared" si="6"/>
        <v xml:space="preserve"> </v>
      </c>
    </row>
    <row r="35" spans="1:15" ht="15" customHeight="1" x14ac:dyDescent="0.25">
      <c r="A35" s="26"/>
      <c r="B35" s="32">
        <v>25</v>
      </c>
      <c r="C35" s="34"/>
      <c r="D35" s="36"/>
      <c r="E35" s="50" t="str">
        <f>IF(COUNTIF($C$11:$C$110,C35)&gt;1,"X",IF(C35=0," ",IF(F35=" ",IF(Resumen!D30="Semanal", 7,IF(Resumen!D30="Catorcenal", 14,IF(Resumen!D30="Quincenal", 15,30))),IF(F35*1.4&gt;7,0,7-F35*1.4))))</f>
        <v xml:space="preserve"> </v>
      </c>
      <c r="F35" s="51" t="str">
        <f t="shared" si="0"/>
        <v xml:space="preserve"> </v>
      </c>
      <c r="G35" s="51" t="str">
        <f t="shared" si="1"/>
        <v xml:space="preserve"> </v>
      </c>
      <c r="H35" s="51" t="str">
        <f t="shared" si="2"/>
        <v xml:space="preserve"> </v>
      </c>
      <c r="I35" s="51" t="str">
        <f t="shared" si="3"/>
        <v xml:space="preserve"> </v>
      </c>
      <c r="J35" s="51" t="str">
        <f t="shared" si="4"/>
        <v xml:space="preserve"> </v>
      </c>
      <c r="K35" s="51" t="str">
        <f t="shared" si="5"/>
        <v xml:space="preserve"> </v>
      </c>
      <c r="L35" s="35"/>
      <c r="M35" s="35"/>
      <c r="N35" s="35"/>
      <c r="O35" t="str">
        <f t="shared" si="6"/>
        <v xml:space="preserve"> </v>
      </c>
    </row>
    <row r="36" spans="1:15" ht="15" customHeight="1" x14ac:dyDescent="0.25">
      <c r="A36" s="26"/>
      <c r="B36" s="32">
        <v>26</v>
      </c>
      <c r="C36" s="38"/>
      <c r="D36" s="39"/>
      <c r="E36" s="50" t="str">
        <f>IF(COUNTIF($C$11:$C$110,C36)&gt;1,"X",IF(C36=0," ",IF(F36=" ",IF(Resumen!D31="Semanal", 7,IF(Resumen!D31="Catorcenal", 14,IF(Resumen!D31="Quincenal", 15,30))),IF(F36*1.4&gt;7,0,7-F36*1.4))))</f>
        <v xml:space="preserve"> </v>
      </c>
      <c r="F36" s="51" t="str">
        <f t="shared" si="0"/>
        <v xml:space="preserve"> </v>
      </c>
      <c r="G36" s="51" t="str">
        <f t="shared" si="1"/>
        <v xml:space="preserve"> </v>
      </c>
      <c r="H36" s="51" t="str">
        <f t="shared" si="2"/>
        <v xml:space="preserve"> </v>
      </c>
      <c r="I36" s="51" t="str">
        <f t="shared" si="3"/>
        <v xml:space="preserve"> </v>
      </c>
      <c r="J36" s="51" t="str">
        <f t="shared" si="4"/>
        <v xml:space="preserve"> </v>
      </c>
      <c r="K36" s="51" t="str">
        <f t="shared" si="5"/>
        <v xml:space="preserve"> </v>
      </c>
      <c r="L36" s="40"/>
      <c r="M36" s="40"/>
      <c r="N36" s="40"/>
      <c r="O36" t="str">
        <f t="shared" si="6"/>
        <v xml:space="preserve"> </v>
      </c>
    </row>
    <row r="37" spans="1:15" ht="15" customHeight="1" x14ac:dyDescent="0.25">
      <c r="A37" s="26"/>
      <c r="B37" s="32">
        <v>27</v>
      </c>
      <c r="C37" s="34"/>
      <c r="D37" s="36"/>
      <c r="E37" s="50" t="str">
        <f>IF(COUNTIF($C$11:$C$110,C37)&gt;1,"X",IF(C37=0," ",IF(F37=" ",IF(Resumen!D32="Semanal", 7,IF(Resumen!D32="Catorcenal", 14,IF(Resumen!D32="Quincenal", 15,30))),IF(F37*1.4&gt;7,0,7-F37*1.4))))</f>
        <v xml:space="preserve"> </v>
      </c>
      <c r="F37" s="51" t="str">
        <f t="shared" si="0"/>
        <v xml:space="preserve"> </v>
      </c>
      <c r="G37" s="51" t="str">
        <f t="shared" si="1"/>
        <v xml:space="preserve"> </v>
      </c>
      <c r="H37" s="51" t="str">
        <f t="shared" si="2"/>
        <v xml:space="preserve"> </v>
      </c>
      <c r="I37" s="51" t="str">
        <f t="shared" si="3"/>
        <v xml:space="preserve"> </v>
      </c>
      <c r="J37" s="51" t="str">
        <f t="shared" si="4"/>
        <v xml:space="preserve"> </v>
      </c>
      <c r="K37" s="51" t="str">
        <f t="shared" si="5"/>
        <v xml:space="preserve"> </v>
      </c>
      <c r="L37" s="35"/>
      <c r="M37" s="35"/>
      <c r="N37" s="35"/>
      <c r="O37" t="str">
        <f t="shared" si="6"/>
        <v xml:space="preserve"> </v>
      </c>
    </row>
    <row r="38" spans="1:15" ht="15" customHeight="1" x14ac:dyDescent="0.25">
      <c r="A38" s="26"/>
      <c r="B38" s="32">
        <v>28</v>
      </c>
      <c r="C38" s="38"/>
      <c r="D38" s="39"/>
      <c r="E38" s="50" t="str">
        <f>IF(COUNTIF($C$11:$C$110,C38)&gt;1,"X",IF(C38=0," ",IF(F38=" ",IF(Resumen!D33="Semanal", 7,IF(Resumen!D33="Catorcenal", 14,IF(Resumen!D33="Quincenal", 15,30))),IF(F38*1.4&gt;7,0,7-F38*1.4))))</f>
        <v xml:space="preserve"> </v>
      </c>
      <c r="F38" s="51" t="str">
        <f t="shared" si="0"/>
        <v xml:space="preserve"> </v>
      </c>
      <c r="G38" s="51" t="str">
        <f t="shared" si="1"/>
        <v xml:space="preserve"> </v>
      </c>
      <c r="H38" s="51" t="str">
        <f t="shared" si="2"/>
        <v xml:space="preserve"> </v>
      </c>
      <c r="I38" s="51" t="str">
        <f t="shared" si="3"/>
        <v xml:space="preserve"> </v>
      </c>
      <c r="J38" s="51" t="str">
        <f t="shared" si="4"/>
        <v xml:space="preserve"> </v>
      </c>
      <c r="K38" s="51" t="str">
        <f t="shared" si="5"/>
        <v xml:space="preserve"> </v>
      </c>
      <c r="L38" s="40"/>
      <c r="M38" s="40"/>
      <c r="N38" s="40"/>
      <c r="O38" t="str">
        <f t="shared" si="6"/>
        <v xml:space="preserve"> </v>
      </c>
    </row>
    <row r="39" spans="1:15" ht="15" customHeight="1" x14ac:dyDescent="0.25">
      <c r="A39" s="26"/>
      <c r="B39" s="32">
        <v>29</v>
      </c>
      <c r="C39" s="34"/>
      <c r="D39" s="36"/>
      <c r="E39" s="50" t="str">
        <f>IF(COUNTIF($C$11:$C$110,C39)&gt;1,"X",IF(C39=0," ",IF(F39=" ",IF(Resumen!D34="Semanal", 7,IF(Resumen!D34="Catorcenal", 14,IF(Resumen!D34="Quincenal", 15,30))),IF(F39*1.4&gt;7,0,7-F39*1.4))))</f>
        <v xml:space="preserve"> </v>
      </c>
      <c r="F39" s="51" t="str">
        <f t="shared" si="0"/>
        <v xml:space="preserve"> </v>
      </c>
      <c r="G39" s="51" t="str">
        <f t="shared" si="1"/>
        <v xml:space="preserve"> </v>
      </c>
      <c r="H39" s="51" t="str">
        <f t="shared" si="2"/>
        <v xml:space="preserve"> </v>
      </c>
      <c r="I39" s="51" t="str">
        <f t="shared" si="3"/>
        <v xml:space="preserve"> </v>
      </c>
      <c r="J39" s="51" t="str">
        <f t="shared" si="4"/>
        <v xml:space="preserve"> </v>
      </c>
      <c r="K39" s="51" t="str">
        <f t="shared" si="5"/>
        <v xml:space="preserve"> </v>
      </c>
      <c r="L39" s="35"/>
      <c r="M39" s="35"/>
      <c r="N39" s="35"/>
      <c r="O39" t="str">
        <f t="shared" si="6"/>
        <v xml:space="preserve"> </v>
      </c>
    </row>
    <row r="40" spans="1:15" ht="15" customHeight="1" x14ac:dyDescent="0.25">
      <c r="A40" s="26"/>
      <c r="B40" s="32">
        <v>30</v>
      </c>
      <c r="C40" s="38"/>
      <c r="D40" s="39"/>
      <c r="E40" s="50" t="str">
        <f>IF(COUNTIF($C$11:$C$110,C40)&gt;1,"X",IF(C40=0," ",IF(F40=" ",IF(Resumen!D35="Semanal", 7,IF(Resumen!D35="Catorcenal", 14,IF(Resumen!D35="Quincenal", 15,30))),IF(F40*1.4&gt;7,0,7-F40*1.4))))</f>
        <v xml:space="preserve"> </v>
      </c>
      <c r="F40" s="80" t="str">
        <f t="shared" ref="F40" si="7">IFERROR(VLOOKUP(C40,AINC,13,0)," ")</f>
        <v xml:space="preserve"> </v>
      </c>
      <c r="G40" s="80" t="str">
        <f t="shared" ref="G40" si="8">IFERROR(VLOOKUP(C40,PV,16,0)," ")</f>
        <v xml:space="preserve"> </v>
      </c>
      <c r="H40" s="80" t="str">
        <f t="shared" ref="H40" si="9">IFERROR(VLOOKUP(C40,PP,15,0)," ")</f>
        <v xml:space="preserve"> </v>
      </c>
      <c r="I40" s="80" t="str">
        <f t="shared" ref="I40" si="10">IFERROR(VLOOKUP(C40,HNT,16,0)," ")</f>
        <v xml:space="preserve"> </v>
      </c>
      <c r="J40" s="80" t="str">
        <f t="shared" ref="J40" si="11">IFERROR(VLOOKUP(C40,HNT,17,0)," ")</f>
        <v xml:space="preserve"> </v>
      </c>
      <c r="K40" s="80" t="str">
        <f t="shared" ref="K40" si="12">IFERROR(VLOOKUP(C40,HE,13,0)," ")</f>
        <v xml:space="preserve"> </v>
      </c>
      <c r="L40" s="40"/>
      <c r="M40" s="40"/>
      <c r="N40" s="40"/>
    </row>
    <row r="41" spans="1:15" ht="15" customHeight="1" x14ac:dyDescent="0.25">
      <c r="A41" s="26"/>
      <c r="B41" s="32">
        <v>31</v>
      </c>
      <c r="C41" s="34"/>
      <c r="D41" s="36"/>
      <c r="E41" s="50" t="str">
        <f>IF(COUNTIF($C$11:$C$110,C41)&gt;1,"X",IF(C41=0," ",IF(F41=" ",IF(Resumen!D36="Semanal", 7,IF(Resumen!D36="Catorcenal", 14,IF(Resumen!D36="Quincenal", 15,30))),IF(F41*1.4&gt;7,0,7-F41*1.4))))</f>
        <v xml:space="preserve"> </v>
      </c>
      <c r="F41" s="51" t="str">
        <f t="shared" si="0"/>
        <v xml:space="preserve"> </v>
      </c>
      <c r="G41" s="51" t="str">
        <f t="shared" si="1"/>
        <v xml:space="preserve"> </v>
      </c>
      <c r="H41" s="51" t="str">
        <f t="shared" si="2"/>
        <v xml:space="preserve"> </v>
      </c>
      <c r="I41" s="51" t="str">
        <f t="shared" si="3"/>
        <v xml:space="preserve"> </v>
      </c>
      <c r="J41" s="51" t="str">
        <f t="shared" si="4"/>
        <v xml:space="preserve"> </v>
      </c>
      <c r="K41" s="51" t="str">
        <f t="shared" si="5"/>
        <v xml:space="preserve"> </v>
      </c>
      <c r="L41" s="35"/>
      <c r="M41" s="35"/>
      <c r="N41" s="35"/>
      <c r="O41" t="str">
        <f t="shared" ref="O41:O72" si="13">IF(COUNTIF($C$11:$C$110,C41)&gt;1,"No. Duplicado"," ")</f>
        <v xml:space="preserve"> </v>
      </c>
    </row>
    <row r="42" spans="1:15" ht="15" customHeight="1" x14ac:dyDescent="0.25">
      <c r="A42" s="26"/>
      <c r="B42" s="32">
        <v>32</v>
      </c>
      <c r="C42" s="38"/>
      <c r="D42" s="39"/>
      <c r="E42" s="50" t="str">
        <f>IF(COUNTIF($C$11:$C$110,C42)&gt;1,"X",IF(C42=0," ",IF(F42=" ",IF(Resumen!D37="Semanal", 7,IF(Resumen!D37="Catorcenal", 14,IF(Resumen!D37="Quincenal", 15,30))),IF(F42*1.4&gt;7,0,7-F42*1.4))))</f>
        <v xml:space="preserve"> </v>
      </c>
      <c r="F42" s="51" t="str">
        <f t="shared" si="0"/>
        <v xml:space="preserve"> </v>
      </c>
      <c r="G42" s="51" t="str">
        <f t="shared" si="1"/>
        <v xml:space="preserve"> </v>
      </c>
      <c r="H42" s="51" t="str">
        <f t="shared" si="2"/>
        <v xml:space="preserve"> </v>
      </c>
      <c r="I42" s="51" t="str">
        <f t="shared" si="3"/>
        <v xml:space="preserve"> </v>
      </c>
      <c r="J42" s="51" t="str">
        <f t="shared" si="4"/>
        <v xml:space="preserve"> </v>
      </c>
      <c r="K42" s="51" t="str">
        <f t="shared" si="5"/>
        <v xml:space="preserve"> </v>
      </c>
      <c r="L42" s="40"/>
      <c r="M42" s="40"/>
      <c r="N42" s="40"/>
      <c r="O42" t="str">
        <f t="shared" si="13"/>
        <v xml:space="preserve"> </v>
      </c>
    </row>
    <row r="43" spans="1:15" ht="15" customHeight="1" x14ac:dyDescent="0.25">
      <c r="A43" s="26"/>
      <c r="B43" s="32">
        <v>33</v>
      </c>
      <c r="C43" s="34"/>
      <c r="D43" s="36"/>
      <c r="E43" s="50" t="str">
        <f>IF(COUNTIF($C$11:$C$110,C43)&gt;1,"X",IF(C43=0," ",IF(F43=" ",IF(Resumen!D38="Semanal", 7,IF(Resumen!D38="Catorcenal", 14,IF(Resumen!D38="Quincenal", 15,30))),IF(F43*1.4&gt;7,0,7-F43*1.4))))</f>
        <v xml:space="preserve"> </v>
      </c>
      <c r="F43" s="51" t="str">
        <f t="shared" ref="F43:F71" si="14">IFERROR(VLOOKUP(C43,AINC,13,0)," ")</f>
        <v xml:space="preserve"> </v>
      </c>
      <c r="G43" s="51" t="str">
        <f t="shared" ref="G43:G71" si="15">IFERROR(VLOOKUP(C43,PV,16,0)," ")</f>
        <v xml:space="preserve"> </v>
      </c>
      <c r="H43" s="51" t="str">
        <f t="shared" ref="H43:H71" si="16">IFERROR(VLOOKUP(C43,PP,15,0)," ")</f>
        <v xml:space="preserve"> </v>
      </c>
      <c r="I43" s="51" t="str">
        <f t="shared" ref="I43:I71" si="17">IFERROR(VLOOKUP(C43,HNT,16,0)," ")</f>
        <v xml:space="preserve"> </v>
      </c>
      <c r="J43" s="51" t="str">
        <f t="shared" ref="J43:J71" si="18">IFERROR(VLOOKUP(C43,HNT,17,0)," ")</f>
        <v xml:space="preserve"> </v>
      </c>
      <c r="K43" s="51" t="str">
        <f t="shared" ref="K43:K71" si="19">IFERROR(VLOOKUP(C43,HE,13,0)," ")</f>
        <v xml:space="preserve"> </v>
      </c>
      <c r="L43" s="35"/>
      <c r="M43" s="35"/>
      <c r="N43" s="35"/>
      <c r="O43" t="str">
        <f t="shared" si="13"/>
        <v xml:space="preserve"> </v>
      </c>
    </row>
    <row r="44" spans="1:15" ht="15" customHeight="1" x14ac:dyDescent="0.25">
      <c r="A44" s="26"/>
      <c r="B44" s="32">
        <v>34</v>
      </c>
      <c r="C44" s="38"/>
      <c r="D44" s="39"/>
      <c r="E44" s="50" t="str">
        <f>IF(COUNTIF($C$11:$C$110,C44)&gt;1,"X",IF(C44=0," ",IF(F44=" ",IF(Resumen!D39="Semanal", 7,IF(Resumen!D39="Catorcenal", 14,IF(Resumen!D39="Quincenal", 15,30))),IF(F44*1.4&gt;7,0,7-F44*1.4))))</f>
        <v xml:space="preserve"> </v>
      </c>
      <c r="F44" s="51" t="str">
        <f t="shared" si="14"/>
        <v xml:space="preserve"> </v>
      </c>
      <c r="G44" s="51" t="str">
        <f t="shared" si="15"/>
        <v xml:space="preserve"> </v>
      </c>
      <c r="H44" s="51" t="str">
        <f t="shared" si="16"/>
        <v xml:space="preserve"> </v>
      </c>
      <c r="I44" s="51" t="str">
        <f t="shared" si="17"/>
        <v xml:space="preserve"> </v>
      </c>
      <c r="J44" s="51" t="str">
        <f t="shared" si="18"/>
        <v xml:space="preserve"> </v>
      </c>
      <c r="K44" s="51" t="str">
        <f t="shared" si="19"/>
        <v xml:space="preserve"> </v>
      </c>
      <c r="L44" s="40"/>
      <c r="M44" s="40"/>
      <c r="N44" s="40"/>
      <c r="O44" t="str">
        <f t="shared" si="13"/>
        <v xml:space="preserve"> </v>
      </c>
    </row>
    <row r="45" spans="1:15" ht="15" customHeight="1" x14ac:dyDescent="0.25">
      <c r="A45" s="26"/>
      <c r="B45" s="32">
        <v>35</v>
      </c>
      <c r="C45" s="34"/>
      <c r="D45" s="36"/>
      <c r="E45" s="50" t="str">
        <f>IF(COUNTIF($C$11:$C$110,C45)&gt;1,"X",IF(C45=0," ",IF(F45=" ",IF(Resumen!D40="Semanal", 7,IF(Resumen!D40="Catorcenal", 14,IF(Resumen!D40="Quincenal", 15,30))),IF(F45*1.4&gt;7,0,7-F45*1.4))))</f>
        <v xml:space="preserve"> </v>
      </c>
      <c r="F45" s="51" t="str">
        <f t="shared" si="14"/>
        <v xml:space="preserve"> </v>
      </c>
      <c r="G45" s="51" t="str">
        <f t="shared" si="15"/>
        <v xml:space="preserve"> </v>
      </c>
      <c r="H45" s="51" t="str">
        <f t="shared" si="16"/>
        <v xml:space="preserve"> </v>
      </c>
      <c r="I45" s="51" t="str">
        <f t="shared" si="17"/>
        <v xml:space="preserve"> </v>
      </c>
      <c r="J45" s="51" t="str">
        <f t="shared" si="18"/>
        <v xml:space="preserve"> </v>
      </c>
      <c r="K45" s="51" t="str">
        <f t="shared" si="19"/>
        <v xml:space="preserve"> </v>
      </c>
      <c r="L45" s="35"/>
      <c r="M45" s="35"/>
      <c r="N45" s="35"/>
      <c r="O45" t="str">
        <f t="shared" si="13"/>
        <v xml:space="preserve"> </v>
      </c>
    </row>
    <row r="46" spans="1:15" ht="15" customHeight="1" x14ac:dyDescent="0.25">
      <c r="A46" s="26"/>
      <c r="B46" s="32">
        <v>36</v>
      </c>
      <c r="C46" s="38"/>
      <c r="D46" s="39"/>
      <c r="E46" s="50" t="str">
        <f>IF(COUNTIF($C$11:$C$110,C46)&gt;1,"X",IF(C46=0," ",IF(F46=" ",IF(Resumen!D41="Semanal", 7,IF(Resumen!D41="Catorcenal", 14,IF(Resumen!D41="Quincenal", 15,30))),IF(F46*1.4&gt;7,0,7-F46*1.4))))</f>
        <v xml:space="preserve"> </v>
      </c>
      <c r="F46" s="51" t="str">
        <f t="shared" si="14"/>
        <v xml:space="preserve"> </v>
      </c>
      <c r="G46" s="51" t="str">
        <f t="shared" si="15"/>
        <v xml:space="preserve"> </v>
      </c>
      <c r="H46" s="51" t="str">
        <f t="shared" si="16"/>
        <v xml:space="preserve"> </v>
      </c>
      <c r="I46" s="51" t="str">
        <f t="shared" si="17"/>
        <v xml:space="preserve"> </v>
      </c>
      <c r="J46" s="51" t="str">
        <f t="shared" si="18"/>
        <v xml:space="preserve"> </v>
      </c>
      <c r="K46" s="51" t="str">
        <f t="shared" si="19"/>
        <v xml:space="preserve"> </v>
      </c>
      <c r="L46" s="40"/>
      <c r="M46" s="40"/>
      <c r="N46" s="40"/>
      <c r="O46" t="str">
        <f t="shared" si="13"/>
        <v xml:space="preserve"> </v>
      </c>
    </row>
    <row r="47" spans="1:15" ht="15" customHeight="1" x14ac:dyDescent="0.25">
      <c r="A47" s="26"/>
      <c r="B47" s="32">
        <v>37</v>
      </c>
      <c r="C47" s="34"/>
      <c r="D47" s="36"/>
      <c r="E47" s="50" t="str">
        <f>IF(COUNTIF($C$11:$C$110,C47)&gt;1,"X",IF(C47=0," ",IF(F47=" ",IF(Resumen!D42="Semanal", 7,IF(Resumen!D42="Catorcenal", 14,IF(Resumen!D42="Quincenal", 15,30))),IF(F47*1.4&gt;7,0,7-F47*1.4))))</f>
        <v xml:space="preserve"> </v>
      </c>
      <c r="F47" s="51" t="str">
        <f t="shared" si="14"/>
        <v xml:space="preserve"> </v>
      </c>
      <c r="G47" s="51" t="str">
        <f t="shared" si="15"/>
        <v xml:space="preserve"> </v>
      </c>
      <c r="H47" s="51" t="str">
        <f t="shared" si="16"/>
        <v xml:space="preserve"> </v>
      </c>
      <c r="I47" s="51" t="str">
        <f t="shared" si="17"/>
        <v xml:space="preserve"> </v>
      </c>
      <c r="J47" s="51" t="str">
        <f t="shared" si="18"/>
        <v xml:space="preserve"> </v>
      </c>
      <c r="K47" s="51" t="str">
        <f t="shared" si="19"/>
        <v xml:space="preserve"> </v>
      </c>
      <c r="L47" s="35"/>
      <c r="M47" s="35"/>
      <c r="N47" s="35"/>
      <c r="O47" t="str">
        <f t="shared" si="13"/>
        <v xml:space="preserve"> </v>
      </c>
    </row>
    <row r="48" spans="1:15" ht="15" customHeight="1" x14ac:dyDescent="0.25">
      <c r="A48" s="26"/>
      <c r="B48" s="32">
        <v>38</v>
      </c>
      <c r="C48" s="38"/>
      <c r="D48" s="39"/>
      <c r="E48" s="50" t="str">
        <f>IF(COUNTIF($C$11:$C$110,C48)&gt;1,"X",IF(C48=0," ",IF(F48=" ",IF(Resumen!D43="Semanal", 7,IF(Resumen!D43="Catorcenal", 14,IF(Resumen!D43="Quincenal", 15,30))),IF(F48*1.4&gt;7,0,7-F48*1.4))))</f>
        <v xml:space="preserve"> </v>
      </c>
      <c r="F48" s="51" t="str">
        <f t="shared" si="14"/>
        <v xml:space="preserve"> </v>
      </c>
      <c r="G48" s="51" t="str">
        <f t="shared" si="15"/>
        <v xml:space="preserve"> </v>
      </c>
      <c r="H48" s="51" t="str">
        <f t="shared" si="16"/>
        <v xml:space="preserve"> </v>
      </c>
      <c r="I48" s="51" t="str">
        <f t="shared" si="17"/>
        <v xml:space="preserve"> </v>
      </c>
      <c r="J48" s="51" t="str">
        <f t="shared" si="18"/>
        <v xml:space="preserve"> </v>
      </c>
      <c r="K48" s="51" t="str">
        <f t="shared" si="19"/>
        <v xml:space="preserve"> </v>
      </c>
      <c r="L48" s="40"/>
      <c r="M48" s="40"/>
      <c r="N48" s="40"/>
      <c r="O48" t="str">
        <f t="shared" si="13"/>
        <v xml:space="preserve"> </v>
      </c>
    </row>
    <row r="49" spans="1:15" ht="15" customHeight="1" x14ac:dyDescent="0.25">
      <c r="A49" s="26"/>
      <c r="B49" s="32">
        <v>39</v>
      </c>
      <c r="C49" s="34"/>
      <c r="D49" s="36"/>
      <c r="E49" s="50" t="str">
        <f>IF(COUNTIF($C$11:$C$110,C49)&gt;1,"X",IF(C49=0," ",IF(F49=" ",IF(Resumen!D44="Semanal", 7,IF(Resumen!D44="Catorcenal", 14,IF(Resumen!D44="Quincenal", 15,30))),IF(F49*1.4&gt;7,0,7-F49*1.4))))</f>
        <v xml:space="preserve"> </v>
      </c>
      <c r="F49" s="51" t="str">
        <f t="shared" si="14"/>
        <v xml:space="preserve"> </v>
      </c>
      <c r="G49" s="51" t="str">
        <f t="shared" si="15"/>
        <v xml:space="preserve"> </v>
      </c>
      <c r="H49" s="51" t="str">
        <f t="shared" si="16"/>
        <v xml:space="preserve"> </v>
      </c>
      <c r="I49" s="51" t="str">
        <f t="shared" si="17"/>
        <v xml:space="preserve"> </v>
      </c>
      <c r="J49" s="51" t="str">
        <f t="shared" si="18"/>
        <v xml:space="preserve"> </v>
      </c>
      <c r="K49" s="51" t="str">
        <f t="shared" si="19"/>
        <v xml:space="preserve"> </v>
      </c>
      <c r="L49" s="35"/>
      <c r="M49" s="35"/>
      <c r="N49" s="35"/>
      <c r="O49" t="str">
        <f t="shared" si="13"/>
        <v xml:space="preserve"> </v>
      </c>
    </row>
    <row r="50" spans="1:15" ht="15" customHeight="1" x14ac:dyDescent="0.25">
      <c r="A50" s="26"/>
      <c r="B50" s="32">
        <v>40</v>
      </c>
      <c r="C50" s="38"/>
      <c r="D50" s="39"/>
      <c r="E50" s="50" t="str">
        <f>IF(COUNTIF($C$11:$C$110,C50)&gt;1,"X",IF(C50=0," ",IF(F50=" ",IF(Resumen!D45="Semanal", 7,IF(Resumen!D45="Catorcenal", 14,IF(Resumen!D45="Quincenal", 15,30))),IF(F50*1.4&gt;7,0,7-F50*1.4))))</f>
        <v xml:space="preserve"> </v>
      </c>
      <c r="F50" s="51" t="str">
        <f t="shared" si="14"/>
        <v xml:space="preserve"> </v>
      </c>
      <c r="G50" s="51" t="str">
        <f t="shared" si="15"/>
        <v xml:space="preserve"> </v>
      </c>
      <c r="H50" s="51" t="str">
        <f t="shared" si="16"/>
        <v xml:space="preserve"> </v>
      </c>
      <c r="I50" s="51" t="str">
        <f t="shared" si="17"/>
        <v xml:space="preserve"> </v>
      </c>
      <c r="J50" s="51" t="str">
        <f t="shared" si="18"/>
        <v xml:space="preserve"> </v>
      </c>
      <c r="K50" s="51" t="str">
        <f t="shared" si="19"/>
        <v xml:space="preserve"> </v>
      </c>
      <c r="L50" s="40"/>
      <c r="M50" s="40"/>
      <c r="N50" s="40"/>
      <c r="O50" t="str">
        <f t="shared" si="13"/>
        <v xml:space="preserve"> </v>
      </c>
    </row>
    <row r="51" spans="1:15" ht="15" customHeight="1" x14ac:dyDescent="0.25">
      <c r="A51" s="26"/>
      <c r="B51" s="32">
        <v>41</v>
      </c>
      <c r="C51" s="34"/>
      <c r="D51" s="36"/>
      <c r="E51" s="50" t="str">
        <f>IF(COUNTIF($C$11:$C$110,C51)&gt;1,"X",IF(C51=0," ",IF(F51=" ",IF(Resumen!D46="Semanal", 7,IF(Resumen!D46="Catorcenal", 14,IF(Resumen!D46="Quincenal", 15,30))),IF(F51*1.4&gt;7,0,7-F51*1.4))))</f>
        <v xml:space="preserve"> </v>
      </c>
      <c r="F51" s="51" t="str">
        <f t="shared" si="14"/>
        <v xml:space="preserve"> </v>
      </c>
      <c r="G51" s="51" t="str">
        <f t="shared" si="15"/>
        <v xml:space="preserve"> </v>
      </c>
      <c r="H51" s="51" t="str">
        <f t="shared" si="16"/>
        <v xml:space="preserve"> </v>
      </c>
      <c r="I51" s="51" t="str">
        <f t="shared" si="17"/>
        <v xml:space="preserve"> </v>
      </c>
      <c r="J51" s="51" t="str">
        <f t="shared" si="18"/>
        <v xml:space="preserve"> </v>
      </c>
      <c r="K51" s="51" t="str">
        <f t="shared" si="19"/>
        <v xml:space="preserve"> </v>
      </c>
      <c r="L51" s="35"/>
      <c r="M51" s="35"/>
      <c r="N51" s="35"/>
      <c r="O51" t="str">
        <f t="shared" si="13"/>
        <v xml:space="preserve"> </v>
      </c>
    </row>
    <row r="52" spans="1:15" x14ac:dyDescent="0.25">
      <c r="A52" s="26"/>
      <c r="B52" s="32">
        <v>42</v>
      </c>
      <c r="C52" s="38"/>
      <c r="D52" s="39"/>
      <c r="E52" s="50" t="str">
        <f>IF(COUNTIF($C$11:$C$110,C52)&gt;1,"X",IF(C52=0," ",IF(F52=" ",IF(Resumen!D47="Semanal", 7,IF(Resumen!D47="Catorcenal", 14,IF(Resumen!D47="Quincenal", 15,30))),IF(F52*1.4&gt;7,0,7-F52*1.4))))</f>
        <v xml:space="preserve"> </v>
      </c>
      <c r="F52" s="51" t="str">
        <f t="shared" si="14"/>
        <v xml:space="preserve"> </v>
      </c>
      <c r="G52" s="51" t="str">
        <f t="shared" si="15"/>
        <v xml:space="preserve"> </v>
      </c>
      <c r="H52" s="51" t="str">
        <f t="shared" si="16"/>
        <v xml:space="preserve"> </v>
      </c>
      <c r="I52" s="51" t="str">
        <f t="shared" si="17"/>
        <v xml:space="preserve"> </v>
      </c>
      <c r="J52" s="51" t="str">
        <f t="shared" si="18"/>
        <v xml:space="preserve"> </v>
      </c>
      <c r="K52" s="51" t="str">
        <f t="shared" si="19"/>
        <v xml:space="preserve"> </v>
      </c>
      <c r="L52" s="40"/>
      <c r="M52" s="40"/>
      <c r="N52" s="40"/>
      <c r="O52" t="str">
        <f t="shared" si="13"/>
        <v xml:space="preserve"> </v>
      </c>
    </row>
    <row r="53" spans="1:15" x14ac:dyDescent="0.25">
      <c r="A53" s="26"/>
      <c r="B53" s="32">
        <v>43</v>
      </c>
      <c r="C53" s="34"/>
      <c r="D53" s="36"/>
      <c r="E53" s="50" t="str">
        <f>IF(COUNTIF($C$11:$C$110,C53)&gt;1,"X",IF(C53=0," ",IF(F53=" ",IF(Resumen!D48="Semanal", 7,IF(Resumen!D48="Catorcenal", 14,IF(Resumen!D48="Quincenal", 15,30))),IF(F53*1.4&gt;7,0,7-F53*1.4))))</f>
        <v xml:space="preserve"> </v>
      </c>
      <c r="F53" s="51" t="str">
        <f t="shared" si="14"/>
        <v xml:space="preserve"> </v>
      </c>
      <c r="G53" s="51" t="str">
        <f t="shared" si="15"/>
        <v xml:space="preserve"> </v>
      </c>
      <c r="H53" s="51" t="str">
        <f t="shared" si="16"/>
        <v xml:space="preserve"> </v>
      </c>
      <c r="I53" s="51" t="str">
        <f t="shared" si="17"/>
        <v xml:space="preserve"> </v>
      </c>
      <c r="J53" s="51" t="str">
        <f t="shared" si="18"/>
        <v xml:space="preserve"> </v>
      </c>
      <c r="K53" s="51" t="str">
        <f t="shared" si="19"/>
        <v xml:space="preserve"> </v>
      </c>
      <c r="L53" s="35"/>
      <c r="M53" s="35"/>
      <c r="N53" s="35"/>
      <c r="O53" t="str">
        <f t="shared" si="13"/>
        <v xml:space="preserve"> </v>
      </c>
    </row>
    <row r="54" spans="1:15" x14ac:dyDescent="0.25">
      <c r="A54" s="26"/>
      <c r="B54" s="32">
        <v>44</v>
      </c>
      <c r="C54" s="38"/>
      <c r="D54" s="39"/>
      <c r="E54" s="50" t="str">
        <f>IF(COUNTIF($C$11:$C$110,C54)&gt;1,"X",IF(C54=0," ",IF(F54=" ",IF(Resumen!D49="Semanal", 7,IF(Resumen!D49="Catorcenal", 14,IF(Resumen!D49="Quincenal", 15,30))),IF(F54*1.4&gt;7,0,7-F54*1.4))))</f>
        <v xml:space="preserve"> </v>
      </c>
      <c r="F54" s="51" t="str">
        <f t="shared" si="14"/>
        <v xml:space="preserve"> </v>
      </c>
      <c r="G54" s="51" t="str">
        <f t="shared" si="15"/>
        <v xml:space="preserve"> </v>
      </c>
      <c r="H54" s="51" t="str">
        <f t="shared" si="16"/>
        <v xml:space="preserve"> </v>
      </c>
      <c r="I54" s="51" t="str">
        <f t="shared" si="17"/>
        <v xml:space="preserve"> </v>
      </c>
      <c r="J54" s="51" t="str">
        <f t="shared" si="18"/>
        <v xml:space="preserve"> </v>
      </c>
      <c r="K54" s="51" t="str">
        <f t="shared" si="19"/>
        <v xml:space="preserve"> </v>
      </c>
      <c r="L54" s="40"/>
      <c r="M54" s="40"/>
      <c r="N54" s="40"/>
      <c r="O54" t="str">
        <f t="shared" si="13"/>
        <v xml:space="preserve"> </v>
      </c>
    </row>
    <row r="55" spans="1:15" x14ac:dyDescent="0.25">
      <c r="A55" s="26"/>
      <c r="B55" s="32">
        <v>45</v>
      </c>
      <c r="C55" s="34"/>
      <c r="D55" s="36"/>
      <c r="E55" s="50" t="str">
        <f>IF(COUNTIF($C$11:$C$110,C55)&gt;1,"X",IF(C55=0," ",IF(F55=" ",IF(Resumen!D50="Semanal", 7,IF(Resumen!D50="Catorcenal", 14,IF(Resumen!D50="Quincenal", 15,30))),IF(F55*1.4&gt;7,0,7-F55*1.4))))</f>
        <v xml:space="preserve"> </v>
      </c>
      <c r="F55" s="51" t="str">
        <f t="shared" si="14"/>
        <v xml:space="preserve"> </v>
      </c>
      <c r="G55" s="51" t="str">
        <f t="shared" si="15"/>
        <v xml:space="preserve"> </v>
      </c>
      <c r="H55" s="51" t="str">
        <f t="shared" si="16"/>
        <v xml:space="preserve"> </v>
      </c>
      <c r="I55" s="51" t="str">
        <f t="shared" si="17"/>
        <v xml:space="preserve"> </v>
      </c>
      <c r="J55" s="51" t="str">
        <f t="shared" si="18"/>
        <v xml:space="preserve"> </v>
      </c>
      <c r="K55" s="51" t="str">
        <f t="shared" si="19"/>
        <v xml:space="preserve"> </v>
      </c>
      <c r="L55" s="35"/>
      <c r="M55" s="35"/>
      <c r="N55" s="35"/>
      <c r="O55" t="str">
        <f t="shared" si="13"/>
        <v xml:space="preserve"> </v>
      </c>
    </row>
    <row r="56" spans="1:15" x14ac:dyDescent="0.25">
      <c r="A56" s="26"/>
      <c r="B56" s="32">
        <v>46</v>
      </c>
      <c r="C56" s="38"/>
      <c r="D56" s="39"/>
      <c r="E56" s="50" t="str">
        <f>IF(COUNTIF($C$11:$C$110,C56)&gt;1,"X",IF(C56=0," ",IF(F56=" ",IF(Resumen!D51="Semanal", 7,IF(Resumen!D51="Catorcenal", 14,IF(Resumen!D51="Quincenal", 15,30))),IF(F56*1.4&gt;7,0,7-F56*1.4))))</f>
        <v xml:space="preserve"> </v>
      </c>
      <c r="F56" s="51" t="str">
        <f t="shared" si="14"/>
        <v xml:space="preserve"> </v>
      </c>
      <c r="G56" s="51" t="str">
        <f t="shared" si="15"/>
        <v xml:space="preserve"> </v>
      </c>
      <c r="H56" s="51" t="str">
        <f t="shared" si="16"/>
        <v xml:space="preserve"> </v>
      </c>
      <c r="I56" s="51" t="str">
        <f t="shared" si="17"/>
        <v xml:space="preserve"> </v>
      </c>
      <c r="J56" s="51" t="str">
        <f t="shared" si="18"/>
        <v xml:space="preserve"> </v>
      </c>
      <c r="K56" s="51" t="str">
        <f t="shared" si="19"/>
        <v xml:space="preserve"> </v>
      </c>
      <c r="L56" s="40"/>
      <c r="M56" s="40"/>
      <c r="N56" s="40"/>
      <c r="O56" t="str">
        <f t="shared" si="13"/>
        <v xml:space="preserve"> </v>
      </c>
    </row>
    <row r="57" spans="1:15" x14ac:dyDescent="0.25">
      <c r="A57" s="26"/>
      <c r="B57" s="32">
        <v>47</v>
      </c>
      <c r="C57" s="34"/>
      <c r="D57" s="36"/>
      <c r="E57" s="50" t="str">
        <f>IF(COUNTIF($C$11:$C$110,C57)&gt;1,"X",IF(C57=0," ",IF(F57=" ",IF(Resumen!D52="Semanal", 7,IF(Resumen!D52="Catorcenal", 14,IF(Resumen!D52="Quincenal", 15,30))),IF(F57*1.4&gt;7,0,7-F57*1.4))))</f>
        <v xml:space="preserve"> </v>
      </c>
      <c r="F57" s="51" t="str">
        <f t="shared" si="14"/>
        <v xml:space="preserve"> </v>
      </c>
      <c r="G57" s="51" t="str">
        <f t="shared" si="15"/>
        <v xml:space="preserve"> </v>
      </c>
      <c r="H57" s="51" t="str">
        <f t="shared" si="16"/>
        <v xml:space="preserve"> </v>
      </c>
      <c r="I57" s="51" t="str">
        <f t="shared" si="17"/>
        <v xml:space="preserve"> </v>
      </c>
      <c r="J57" s="51" t="str">
        <f t="shared" si="18"/>
        <v xml:space="preserve"> </v>
      </c>
      <c r="K57" s="51" t="str">
        <f t="shared" si="19"/>
        <v xml:space="preserve"> </v>
      </c>
      <c r="L57" s="35"/>
      <c r="M57" s="35"/>
      <c r="N57" s="35"/>
      <c r="O57" t="str">
        <f t="shared" si="13"/>
        <v xml:space="preserve"> </v>
      </c>
    </row>
    <row r="58" spans="1:15" x14ac:dyDescent="0.25">
      <c r="A58" s="26"/>
      <c r="B58" s="32">
        <v>48</v>
      </c>
      <c r="C58" s="38"/>
      <c r="D58" s="39"/>
      <c r="E58" s="50" t="str">
        <f>IF(COUNTIF($C$11:$C$110,C58)&gt;1,"X",IF(C58=0," ",IF(F58=" ",IF(Resumen!D53="Semanal", 7,IF(Resumen!D53="Catorcenal", 14,IF(Resumen!D53="Quincenal", 15,30))),IF(F58*1.4&gt;7,0,7-F58*1.4))))</f>
        <v xml:space="preserve"> </v>
      </c>
      <c r="F58" s="51" t="str">
        <f t="shared" si="14"/>
        <v xml:space="preserve"> </v>
      </c>
      <c r="G58" s="51" t="str">
        <f t="shared" si="15"/>
        <v xml:space="preserve"> </v>
      </c>
      <c r="H58" s="51" t="str">
        <f t="shared" si="16"/>
        <v xml:space="preserve"> </v>
      </c>
      <c r="I58" s="51" t="str">
        <f t="shared" si="17"/>
        <v xml:space="preserve"> </v>
      </c>
      <c r="J58" s="51" t="str">
        <f t="shared" si="18"/>
        <v xml:space="preserve"> </v>
      </c>
      <c r="K58" s="51" t="str">
        <f t="shared" si="19"/>
        <v xml:space="preserve"> </v>
      </c>
      <c r="L58" s="40"/>
      <c r="M58" s="40"/>
      <c r="N58" s="40"/>
      <c r="O58" t="str">
        <f t="shared" si="13"/>
        <v xml:space="preserve"> </v>
      </c>
    </row>
    <row r="59" spans="1:15" x14ac:dyDescent="0.25">
      <c r="A59" s="26"/>
      <c r="B59" s="32">
        <v>49</v>
      </c>
      <c r="C59" s="34"/>
      <c r="D59" s="36"/>
      <c r="E59" s="50" t="str">
        <f>IF(COUNTIF($C$11:$C$110,C59)&gt;1,"X",IF(C59=0," ",IF(F59=" ",IF(Resumen!D54="Semanal", 7,IF(Resumen!D54="Catorcenal", 14,IF(Resumen!D54="Quincenal", 15,30))),IF(F59*1.4&gt;7,0,7-F59*1.4))))</f>
        <v xml:space="preserve"> </v>
      </c>
      <c r="F59" s="51" t="str">
        <f t="shared" si="14"/>
        <v xml:space="preserve"> </v>
      </c>
      <c r="G59" s="51" t="str">
        <f t="shared" si="15"/>
        <v xml:space="preserve"> </v>
      </c>
      <c r="H59" s="51" t="str">
        <f t="shared" si="16"/>
        <v xml:space="preserve"> </v>
      </c>
      <c r="I59" s="51" t="str">
        <f t="shared" si="17"/>
        <v xml:space="preserve"> </v>
      </c>
      <c r="J59" s="51" t="str">
        <f t="shared" si="18"/>
        <v xml:space="preserve"> </v>
      </c>
      <c r="K59" s="51" t="str">
        <f t="shared" si="19"/>
        <v xml:space="preserve"> </v>
      </c>
      <c r="L59" s="35"/>
      <c r="M59" s="35"/>
      <c r="N59" s="35"/>
      <c r="O59" t="str">
        <f t="shared" si="13"/>
        <v xml:space="preserve"> </v>
      </c>
    </row>
    <row r="60" spans="1:15" x14ac:dyDescent="0.25">
      <c r="A60" s="26"/>
      <c r="B60" s="32">
        <v>50</v>
      </c>
      <c r="C60" s="38"/>
      <c r="D60" s="39"/>
      <c r="E60" s="50" t="str">
        <f>IF(COUNTIF($C$11:$C$110,C60)&gt;1,"X",IF(C60=0," ",IF(F60=" ",IF(Resumen!D55="Semanal", 7,IF(Resumen!D55="Catorcenal", 14,IF(Resumen!D55="Quincenal", 15,30))),IF(F60*1.4&gt;7,0,7-F60*1.4))))</f>
        <v xml:space="preserve"> </v>
      </c>
      <c r="F60" s="51" t="str">
        <f t="shared" si="14"/>
        <v xml:space="preserve"> </v>
      </c>
      <c r="G60" s="51" t="str">
        <f t="shared" si="15"/>
        <v xml:space="preserve"> </v>
      </c>
      <c r="H60" s="51" t="str">
        <f t="shared" si="16"/>
        <v xml:space="preserve"> </v>
      </c>
      <c r="I60" s="51" t="str">
        <f t="shared" si="17"/>
        <v xml:space="preserve"> </v>
      </c>
      <c r="J60" s="51" t="str">
        <f t="shared" si="18"/>
        <v xml:space="preserve"> </v>
      </c>
      <c r="K60" s="51" t="str">
        <f t="shared" si="19"/>
        <v xml:space="preserve"> </v>
      </c>
      <c r="L60" s="40"/>
      <c r="M60" s="40"/>
      <c r="N60" s="40"/>
      <c r="O60" t="str">
        <f t="shared" si="13"/>
        <v xml:space="preserve"> </v>
      </c>
    </row>
    <row r="61" spans="1:15" x14ac:dyDescent="0.25">
      <c r="A61" s="26"/>
      <c r="B61" s="32">
        <v>51</v>
      </c>
      <c r="C61" s="34"/>
      <c r="D61" s="36"/>
      <c r="E61" s="50" t="str">
        <f>IF(COUNTIF($C$11:$C$110,C61)&gt;1,"X",IF(C61=0," ",IF(F61=" ",IF(Resumen!D56="Semanal", 7,IF(Resumen!D56="Catorcenal", 14,IF(Resumen!D56="Quincenal", 15,30))),IF(F61*1.4&gt;7,0,7-F61*1.4))))</f>
        <v xml:space="preserve"> </v>
      </c>
      <c r="F61" s="51" t="str">
        <f t="shared" si="14"/>
        <v xml:space="preserve"> </v>
      </c>
      <c r="G61" s="51" t="str">
        <f t="shared" si="15"/>
        <v xml:space="preserve"> </v>
      </c>
      <c r="H61" s="51" t="str">
        <f t="shared" si="16"/>
        <v xml:space="preserve"> </v>
      </c>
      <c r="I61" s="51" t="str">
        <f t="shared" si="17"/>
        <v xml:space="preserve"> </v>
      </c>
      <c r="J61" s="51" t="str">
        <f t="shared" si="18"/>
        <v xml:space="preserve"> </v>
      </c>
      <c r="K61" s="51" t="str">
        <f t="shared" si="19"/>
        <v xml:space="preserve"> </v>
      </c>
      <c r="L61" s="35"/>
      <c r="M61" s="35"/>
      <c r="N61" s="35"/>
      <c r="O61" t="str">
        <f t="shared" si="13"/>
        <v xml:space="preserve"> </v>
      </c>
    </row>
    <row r="62" spans="1:15" x14ac:dyDescent="0.25">
      <c r="A62" s="26"/>
      <c r="B62" s="32">
        <v>52</v>
      </c>
      <c r="C62" s="38"/>
      <c r="D62" s="39"/>
      <c r="E62" s="50" t="str">
        <f>IF(COUNTIF($C$11:$C$110,C62)&gt;1,"X",IF(C62=0," ",IF(F62=" ",IF(Resumen!D57="Semanal", 7,IF(Resumen!D57="Catorcenal", 14,IF(Resumen!D57="Quincenal", 15,30))),IF(F62*1.4&gt;7,0,7-F62*1.4))))</f>
        <v xml:space="preserve"> </v>
      </c>
      <c r="F62" s="51" t="str">
        <f t="shared" si="14"/>
        <v xml:space="preserve"> </v>
      </c>
      <c r="G62" s="51" t="str">
        <f t="shared" si="15"/>
        <v xml:space="preserve"> </v>
      </c>
      <c r="H62" s="51" t="str">
        <f t="shared" si="16"/>
        <v xml:space="preserve"> </v>
      </c>
      <c r="I62" s="51" t="str">
        <f t="shared" si="17"/>
        <v xml:space="preserve"> </v>
      </c>
      <c r="J62" s="51" t="str">
        <f t="shared" si="18"/>
        <v xml:space="preserve"> </v>
      </c>
      <c r="K62" s="51" t="str">
        <f t="shared" si="19"/>
        <v xml:space="preserve"> </v>
      </c>
      <c r="L62" s="40"/>
      <c r="M62" s="40"/>
      <c r="N62" s="40"/>
      <c r="O62" t="str">
        <f t="shared" si="13"/>
        <v xml:space="preserve"> </v>
      </c>
    </row>
    <row r="63" spans="1:15" x14ac:dyDescent="0.25">
      <c r="A63" s="26"/>
      <c r="B63" s="32">
        <v>53</v>
      </c>
      <c r="C63" s="34"/>
      <c r="D63" s="36"/>
      <c r="E63" s="50" t="str">
        <f>IF(COUNTIF($C$11:$C$110,C63)&gt;1,"X",IF(C63=0," ",IF(F63=" ",IF(Resumen!D58="Semanal", 7,IF(Resumen!D58="Catorcenal", 14,IF(Resumen!D58="Quincenal", 15,30))),IF(F63*1.4&gt;7,0,7-F63*1.4))))</f>
        <v xml:space="preserve"> </v>
      </c>
      <c r="F63" s="51" t="str">
        <f t="shared" si="14"/>
        <v xml:space="preserve"> </v>
      </c>
      <c r="G63" s="51" t="str">
        <f t="shared" si="15"/>
        <v xml:space="preserve"> </v>
      </c>
      <c r="H63" s="51" t="str">
        <f t="shared" si="16"/>
        <v xml:space="preserve"> </v>
      </c>
      <c r="I63" s="51" t="str">
        <f t="shared" si="17"/>
        <v xml:space="preserve"> </v>
      </c>
      <c r="J63" s="51" t="str">
        <f t="shared" si="18"/>
        <v xml:space="preserve"> </v>
      </c>
      <c r="K63" s="51" t="str">
        <f t="shared" si="19"/>
        <v xml:space="preserve"> </v>
      </c>
      <c r="L63" s="35"/>
      <c r="M63" s="35"/>
      <c r="N63" s="35"/>
      <c r="O63" t="str">
        <f t="shared" si="13"/>
        <v xml:space="preserve"> </v>
      </c>
    </row>
    <row r="64" spans="1:15" x14ac:dyDescent="0.25">
      <c r="A64" s="26"/>
      <c r="B64" s="32">
        <v>54</v>
      </c>
      <c r="C64" s="38"/>
      <c r="D64" s="39"/>
      <c r="E64" s="50" t="str">
        <f>IF(COUNTIF($C$11:$C$110,C64)&gt;1,"X",IF(C64=0," ",IF(F64=" ",IF(Resumen!D59="Semanal", 7,IF(Resumen!D59="Catorcenal", 14,IF(Resumen!D59="Quincenal", 15,30))),IF(F64*1.4&gt;7,0,7-F64*1.4))))</f>
        <v xml:space="preserve"> </v>
      </c>
      <c r="F64" s="51" t="str">
        <f t="shared" si="14"/>
        <v xml:space="preserve"> </v>
      </c>
      <c r="G64" s="51" t="str">
        <f t="shared" si="15"/>
        <v xml:space="preserve"> </v>
      </c>
      <c r="H64" s="51" t="str">
        <f t="shared" si="16"/>
        <v xml:space="preserve"> </v>
      </c>
      <c r="I64" s="51" t="str">
        <f t="shared" si="17"/>
        <v xml:space="preserve"> </v>
      </c>
      <c r="J64" s="51" t="str">
        <f t="shared" si="18"/>
        <v xml:space="preserve"> </v>
      </c>
      <c r="K64" s="51" t="str">
        <f t="shared" si="19"/>
        <v xml:space="preserve"> </v>
      </c>
      <c r="L64" s="40"/>
      <c r="M64" s="40"/>
      <c r="N64" s="40"/>
      <c r="O64" t="str">
        <f t="shared" si="13"/>
        <v xml:space="preserve"> </v>
      </c>
    </row>
    <row r="65" spans="1:15" x14ac:dyDescent="0.25">
      <c r="A65" s="26"/>
      <c r="B65" s="32">
        <v>55</v>
      </c>
      <c r="C65" s="34"/>
      <c r="D65" s="36"/>
      <c r="E65" s="50" t="str">
        <f>IF(COUNTIF($C$11:$C$110,C65)&gt;1,"X",IF(C65=0," ",IF(F65=" ",IF(Resumen!D60="Semanal", 7,IF(Resumen!D60="Catorcenal", 14,IF(Resumen!D60="Quincenal", 15,30))),IF(F65*1.4&gt;7,0,7-F65*1.4))))</f>
        <v xml:space="preserve"> </v>
      </c>
      <c r="F65" s="51" t="str">
        <f t="shared" si="14"/>
        <v xml:space="preserve"> </v>
      </c>
      <c r="G65" s="51" t="str">
        <f t="shared" si="15"/>
        <v xml:space="preserve"> </v>
      </c>
      <c r="H65" s="51" t="str">
        <f t="shared" si="16"/>
        <v xml:space="preserve"> </v>
      </c>
      <c r="I65" s="51" t="str">
        <f t="shared" si="17"/>
        <v xml:space="preserve"> </v>
      </c>
      <c r="J65" s="51" t="str">
        <f t="shared" si="18"/>
        <v xml:space="preserve"> </v>
      </c>
      <c r="K65" s="51" t="str">
        <f t="shared" si="19"/>
        <v xml:space="preserve"> </v>
      </c>
      <c r="L65" s="35"/>
      <c r="M65" s="35"/>
      <c r="N65" s="35"/>
      <c r="O65" t="str">
        <f t="shared" si="13"/>
        <v xml:space="preserve"> </v>
      </c>
    </row>
    <row r="66" spans="1:15" x14ac:dyDescent="0.25">
      <c r="A66" s="26"/>
      <c r="B66" s="32">
        <v>56</v>
      </c>
      <c r="C66" s="38"/>
      <c r="D66" s="39"/>
      <c r="E66" s="50" t="str">
        <f>IF(COUNTIF($C$11:$C$110,C66)&gt;1,"X",IF(C66=0," ",IF(F66=" ",IF(Resumen!D61="Semanal", 7,IF(Resumen!D61="Catorcenal", 14,IF(Resumen!D61="Quincenal", 15,30))),IF(F66*1.4&gt;7,0,7-F66*1.4))))</f>
        <v xml:space="preserve"> </v>
      </c>
      <c r="F66" s="51" t="str">
        <f t="shared" si="14"/>
        <v xml:space="preserve"> </v>
      </c>
      <c r="G66" s="51" t="str">
        <f t="shared" si="15"/>
        <v xml:space="preserve"> </v>
      </c>
      <c r="H66" s="51" t="str">
        <f t="shared" si="16"/>
        <v xml:space="preserve"> </v>
      </c>
      <c r="I66" s="51" t="str">
        <f t="shared" si="17"/>
        <v xml:space="preserve"> </v>
      </c>
      <c r="J66" s="51" t="str">
        <f t="shared" si="18"/>
        <v xml:space="preserve"> </v>
      </c>
      <c r="K66" s="51" t="str">
        <f t="shared" si="19"/>
        <v xml:space="preserve"> </v>
      </c>
      <c r="L66" s="40"/>
      <c r="M66" s="40"/>
      <c r="N66" s="40"/>
      <c r="O66" t="str">
        <f t="shared" si="13"/>
        <v xml:space="preserve"> </v>
      </c>
    </row>
    <row r="67" spans="1:15" x14ac:dyDescent="0.25">
      <c r="A67" s="26"/>
      <c r="B67" s="32">
        <v>57</v>
      </c>
      <c r="C67" s="34"/>
      <c r="D67" s="36"/>
      <c r="E67" s="50" t="str">
        <f>IF(COUNTIF($C$11:$C$110,C67)&gt;1,"X",IF(C67=0," ",IF(F67=" ",IF(Resumen!D62="Semanal", 7,IF(Resumen!D62="Catorcenal", 14,IF(Resumen!D62="Quincenal", 15,30))),IF(F67*1.4&gt;7,0,7-F67*1.4))))</f>
        <v xml:space="preserve"> </v>
      </c>
      <c r="F67" s="51" t="str">
        <f t="shared" si="14"/>
        <v xml:space="preserve"> </v>
      </c>
      <c r="G67" s="51" t="str">
        <f t="shared" si="15"/>
        <v xml:space="preserve"> </v>
      </c>
      <c r="H67" s="51" t="str">
        <f t="shared" si="16"/>
        <v xml:space="preserve"> </v>
      </c>
      <c r="I67" s="51" t="str">
        <f t="shared" si="17"/>
        <v xml:space="preserve"> </v>
      </c>
      <c r="J67" s="51" t="str">
        <f t="shared" si="18"/>
        <v xml:space="preserve"> </v>
      </c>
      <c r="K67" s="51" t="str">
        <f t="shared" si="19"/>
        <v xml:space="preserve"> </v>
      </c>
      <c r="L67" s="35"/>
      <c r="M67" s="35"/>
      <c r="N67" s="35"/>
      <c r="O67" t="str">
        <f t="shared" si="13"/>
        <v xml:space="preserve"> </v>
      </c>
    </row>
    <row r="68" spans="1:15" x14ac:dyDescent="0.25">
      <c r="A68" s="26"/>
      <c r="B68" s="32">
        <v>58</v>
      </c>
      <c r="C68" s="38"/>
      <c r="D68" s="39"/>
      <c r="E68" s="50" t="str">
        <f>IF(COUNTIF($C$11:$C$110,C68)&gt;1,"X",IF(C68=0," ",IF(F68=" ",IF(Resumen!D63="Semanal", 7,IF(Resumen!D63="Catorcenal", 14,IF(Resumen!D63="Quincenal", 15,30))),IF(F68*1.4&gt;7,0,7-F68*1.4))))</f>
        <v xml:space="preserve"> </v>
      </c>
      <c r="F68" s="51" t="str">
        <f t="shared" si="14"/>
        <v xml:space="preserve"> </v>
      </c>
      <c r="G68" s="51" t="str">
        <f t="shared" si="15"/>
        <v xml:space="preserve"> </v>
      </c>
      <c r="H68" s="51" t="str">
        <f t="shared" si="16"/>
        <v xml:space="preserve"> </v>
      </c>
      <c r="I68" s="51" t="str">
        <f t="shared" si="17"/>
        <v xml:space="preserve"> </v>
      </c>
      <c r="J68" s="51" t="str">
        <f t="shared" si="18"/>
        <v xml:space="preserve"> </v>
      </c>
      <c r="K68" s="51" t="str">
        <f t="shared" si="19"/>
        <v xml:space="preserve"> </v>
      </c>
      <c r="L68" s="40"/>
      <c r="M68" s="40"/>
      <c r="N68" s="40"/>
      <c r="O68" t="str">
        <f t="shared" si="13"/>
        <v xml:space="preserve"> </v>
      </c>
    </row>
    <row r="69" spans="1:15" x14ac:dyDescent="0.25">
      <c r="A69" s="26"/>
      <c r="B69" s="32">
        <v>59</v>
      </c>
      <c r="C69" s="34"/>
      <c r="D69" s="36"/>
      <c r="E69" s="50" t="str">
        <f>IF(COUNTIF($C$11:$C$110,C69)&gt;1,"X",IF(C69=0," ",IF(F69=" ",IF(Resumen!D64="Semanal", 7,IF(Resumen!D64="Catorcenal", 14,IF(Resumen!D64="Quincenal", 15,30))),IF(F69*1.4&gt;7,0,7-F69*1.4))))</f>
        <v xml:space="preserve"> </v>
      </c>
      <c r="F69" s="51" t="str">
        <f t="shared" si="14"/>
        <v xml:space="preserve"> </v>
      </c>
      <c r="G69" s="51" t="str">
        <f t="shared" si="15"/>
        <v xml:space="preserve"> </v>
      </c>
      <c r="H69" s="51" t="str">
        <f t="shared" si="16"/>
        <v xml:space="preserve"> </v>
      </c>
      <c r="I69" s="51" t="str">
        <f t="shared" si="17"/>
        <v xml:space="preserve"> </v>
      </c>
      <c r="J69" s="51" t="str">
        <f t="shared" si="18"/>
        <v xml:space="preserve"> </v>
      </c>
      <c r="K69" s="51" t="str">
        <f t="shared" si="19"/>
        <v xml:space="preserve"> </v>
      </c>
      <c r="L69" s="35"/>
      <c r="M69" s="35"/>
      <c r="N69" s="35"/>
      <c r="O69" t="str">
        <f t="shared" si="13"/>
        <v xml:space="preserve"> </v>
      </c>
    </row>
    <row r="70" spans="1:15" x14ac:dyDescent="0.25">
      <c r="A70" s="26"/>
      <c r="B70" s="32">
        <v>60</v>
      </c>
      <c r="C70" s="38"/>
      <c r="D70" s="39"/>
      <c r="E70" s="50" t="str">
        <f>IF(COUNTIF($C$11:$C$110,C70)&gt;1,"X",IF(C70=0," ",IF(F70=" ",IF(Resumen!D65="Semanal", 7,IF(Resumen!D65="Catorcenal", 14,IF(Resumen!D65="Quincenal", 15,30))),IF(F70*1.4&gt;7,0,7-F70*1.4))))</f>
        <v xml:space="preserve"> </v>
      </c>
      <c r="F70" s="51" t="str">
        <f t="shared" si="14"/>
        <v xml:space="preserve"> </v>
      </c>
      <c r="G70" s="51" t="str">
        <f t="shared" si="15"/>
        <v xml:space="preserve"> </v>
      </c>
      <c r="H70" s="51" t="str">
        <f t="shared" si="16"/>
        <v xml:space="preserve"> </v>
      </c>
      <c r="I70" s="51" t="str">
        <f t="shared" si="17"/>
        <v xml:space="preserve"> </v>
      </c>
      <c r="J70" s="51" t="str">
        <f t="shared" si="18"/>
        <v xml:space="preserve"> </v>
      </c>
      <c r="K70" s="51" t="str">
        <f t="shared" si="19"/>
        <v xml:space="preserve"> </v>
      </c>
      <c r="L70" s="40"/>
      <c r="M70" s="40"/>
      <c r="N70" s="40"/>
      <c r="O70" t="str">
        <f t="shared" si="13"/>
        <v xml:space="preserve"> </v>
      </c>
    </row>
    <row r="71" spans="1:15" x14ac:dyDescent="0.25">
      <c r="A71" s="26"/>
      <c r="B71" s="32">
        <v>61</v>
      </c>
      <c r="C71" s="34"/>
      <c r="D71" s="36"/>
      <c r="E71" s="50" t="str">
        <f>IF(COUNTIF($C$11:$C$110,C71)&gt;1,"X",IF(C71=0," ",IF(F71=" ",IF(Resumen!D66="Semanal", 7,IF(Resumen!D66="Catorcenal", 14,IF(Resumen!D66="Quincenal", 15,30))),IF(F71*1.4&gt;7,0,7-F71*1.4))))</f>
        <v xml:space="preserve"> </v>
      </c>
      <c r="F71" s="51" t="str">
        <f t="shared" si="14"/>
        <v xml:space="preserve"> </v>
      </c>
      <c r="G71" s="51" t="str">
        <f t="shared" si="15"/>
        <v xml:space="preserve"> </v>
      </c>
      <c r="H71" s="51" t="str">
        <f t="shared" si="16"/>
        <v xml:space="preserve"> </v>
      </c>
      <c r="I71" s="51" t="str">
        <f t="shared" si="17"/>
        <v xml:space="preserve"> </v>
      </c>
      <c r="J71" s="51" t="str">
        <f t="shared" si="18"/>
        <v xml:space="preserve"> </v>
      </c>
      <c r="K71" s="51" t="str">
        <f t="shared" si="19"/>
        <v xml:space="preserve"> </v>
      </c>
      <c r="L71" s="35"/>
      <c r="M71" s="35"/>
      <c r="N71" s="35"/>
      <c r="O71" t="str">
        <f t="shared" si="13"/>
        <v xml:space="preserve"> </v>
      </c>
    </row>
    <row r="72" spans="1:15" x14ac:dyDescent="0.25">
      <c r="A72" s="26"/>
      <c r="B72" s="32">
        <v>62</v>
      </c>
      <c r="C72" s="38"/>
      <c r="D72" s="39"/>
      <c r="E72" s="50" t="str">
        <f>IF(COUNTIF($C$11:$C$110,C72)&gt;1,"X",IF(C72=0," ",IF(F72=" ",IF(Resumen!D67="Semanal", 7,IF(Resumen!D67="Catorcenal", 14,IF(Resumen!D67="Quincenal", 15,30))),IF(F72*1.4&gt;7,0,7-F72*1.4))))</f>
        <v xml:space="preserve"> </v>
      </c>
      <c r="F72" s="51" t="str">
        <f t="shared" ref="F72:F104" si="20">IFERROR(VLOOKUP(C72,AINC,13,0)," ")</f>
        <v xml:space="preserve"> </v>
      </c>
      <c r="G72" s="51" t="str">
        <f t="shared" ref="G72:G104" si="21">IFERROR(VLOOKUP(C72,PV,16,0)," ")</f>
        <v xml:space="preserve"> </v>
      </c>
      <c r="H72" s="51" t="str">
        <f t="shared" ref="H72:H104" si="22">IFERROR(VLOOKUP(C72,PP,15,0)," ")</f>
        <v xml:space="preserve"> </v>
      </c>
      <c r="I72" s="51" t="str">
        <f t="shared" ref="I72:I104" si="23">IFERROR(VLOOKUP(C72,HNT,16,0)," ")</f>
        <v xml:space="preserve"> </v>
      </c>
      <c r="J72" s="51" t="str">
        <f t="shared" ref="J72:J104" si="24">IFERROR(VLOOKUP(C72,HNT,17,0)," ")</f>
        <v xml:space="preserve"> </v>
      </c>
      <c r="K72" s="51" t="str">
        <f t="shared" ref="K72:K104" si="25">IFERROR(VLOOKUP(C72,HE,13,0)," ")</f>
        <v xml:space="preserve"> </v>
      </c>
      <c r="L72" s="40"/>
      <c r="M72" s="40"/>
      <c r="N72" s="40"/>
      <c r="O72" t="str">
        <f t="shared" si="13"/>
        <v xml:space="preserve"> </v>
      </c>
    </row>
    <row r="73" spans="1:15" x14ac:dyDescent="0.25">
      <c r="A73" s="26"/>
      <c r="B73" s="32">
        <v>63</v>
      </c>
      <c r="C73" s="34"/>
      <c r="D73" s="36"/>
      <c r="E73" s="50" t="str">
        <f>IF(COUNTIF($C$11:$C$110,C73)&gt;1,"X",IF(C73=0," ",IF(F73=" ",IF(Resumen!D68="Semanal", 7,IF(Resumen!D68="Catorcenal", 14,IF(Resumen!D68="Quincenal", 15,30))),IF(F73*1.4&gt;7,0,7-F73*1.4))))</f>
        <v xml:space="preserve"> </v>
      </c>
      <c r="F73" s="51" t="str">
        <f t="shared" si="20"/>
        <v xml:space="preserve"> </v>
      </c>
      <c r="G73" s="51" t="str">
        <f t="shared" si="21"/>
        <v xml:space="preserve"> </v>
      </c>
      <c r="H73" s="51" t="str">
        <f t="shared" si="22"/>
        <v xml:space="preserve"> </v>
      </c>
      <c r="I73" s="51" t="str">
        <f t="shared" si="23"/>
        <v xml:space="preserve"> </v>
      </c>
      <c r="J73" s="51" t="str">
        <f t="shared" si="24"/>
        <v xml:space="preserve"> </v>
      </c>
      <c r="K73" s="51" t="str">
        <f t="shared" si="25"/>
        <v xml:space="preserve"> </v>
      </c>
      <c r="L73" s="35"/>
      <c r="M73" s="35"/>
      <c r="N73" s="35"/>
      <c r="O73" t="str">
        <f t="shared" ref="O73:O104" si="26">IF(COUNTIF($C$11:$C$110,C73)&gt;1,"No. Duplicado"," ")</f>
        <v xml:space="preserve"> </v>
      </c>
    </row>
    <row r="74" spans="1:15" x14ac:dyDescent="0.25">
      <c r="A74" s="26"/>
      <c r="B74" s="32">
        <v>64</v>
      </c>
      <c r="C74" s="38"/>
      <c r="D74" s="39"/>
      <c r="E74" s="50" t="str">
        <f>IF(COUNTIF($C$11:$C$110,C74)&gt;1,"X",IF(C74=0," ",IF(F74=" ",IF(Resumen!D69="Semanal", 7,IF(Resumen!D69="Catorcenal", 14,IF(Resumen!D69="Quincenal", 15,30))),IF(F74*1.4&gt;7,0,7-F74*1.4))))</f>
        <v xml:space="preserve"> </v>
      </c>
      <c r="F74" s="51" t="str">
        <f t="shared" si="20"/>
        <v xml:space="preserve"> </v>
      </c>
      <c r="G74" s="51" t="str">
        <f t="shared" si="21"/>
        <v xml:space="preserve"> </v>
      </c>
      <c r="H74" s="51" t="str">
        <f t="shared" si="22"/>
        <v xml:space="preserve"> </v>
      </c>
      <c r="I74" s="51" t="str">
        <f t="shared" si="23"/>
        <v xml:space="preserve"> </v>
      </c>
      <c r="J74" s="51" t="str">
        <f t="shared" si="24"/>
        <v xml:space="preserve"> </v>
      </c>
      <c r="K74" s="51" t="str">
        <f t="shared" si="25"/>
        <v xml:space="preserve"> </v>
      </c>
      <c r="L74" s="40"/>
      <c r="M74" s="40"/>
      <c r="N74" s="40"/>
      <c r="O74" t="str">
        <f t="shared" si="26"/>
        <v xml:space="preserve"> </v>
      </c>
    </row>
    <row r="75" spans="1:15" x14ac:dyDescent="0.25">
      <c r="A75" s="26"/>
      <c r="B75" s="32">
        <v>65</v>
      </c>
      <c r="C75" s="34"/>
      <c r="D75" s="36"/>
      <c r="E75" s="50" t="str">
        <f>IF(COUNTIF($C$11:$C$110,C75)&gt;1,"X",IF(C75=0," ",IF(F75=" ",IF(Resumen!D70="Semanal", 7,IF(Resumen!D70="Catorcenal", 14,IF(Resumen!D70="Quincenal", 15,30))),IF(F75*1.4&gt;7,0,7-F75*1.4))))</f>
        <v xml:space="preserve"> </v>
      </c>
      <c r="F75" s="51" t="str">
        <f t="shared" si="20"/>
        <v xml:space="preserve"> </v>
      </c>
      <c r="G75" s="51" t="str">
        <f t="shared" si="21"/>
        <v xml:space="preserve"> </v>
      </c>
      <c r="H75" s="51" t="str">
        <f t="shared" si="22"/>
        <v xml:space="preserve"> </v>
      </c>
      <c r="I75" s="51" t="str">
        <f t="shared" si="23"/>
        <v xml:space="preserve"> </v>
      </c>
      <c r="J75" s="51" t="str">
        <f t="shared" si="24"/>
        <v xml:space="preserve"> </v>
      </c>
      <c r="K75" s="51" t="str">
        <f t="shared" si="25"/>
        <v xml:space="preserve"> </v>
      </c>
      <c r="L75" s="35"/>
      <c r="M75" s="35"/>
      <c r="N75" s="35"/>
      <c r="O75" t="str">
        <f t="shared" si="26"/>
        <v xml:space="preserve"> </v>
      </c>
    </row>
    <row r="76" spans="1:15" x14ac:dyDescent="0.25">
      <c r="A76" s="26"/>
      <c r="B76" s="32">
        <v>66</v>
      </c>
      <c r="C76" s="38"/>
      <c r="D76" s="39"/>
      <c r="E76" s="50" t="str">
        <f>IF(COUNTIF($C$11:$C$110,C76)&gt;1,"X",IF(C76=0," ",IF(F76=" ",IF(Resumen!D71="Semanal", 7,IF(Resumen!D71="Catorcenal", 14,IF(Resumen!D71="Quincenal", 15,30))),IF(F76*1.4&gt;7,0,7-F76*1.4))))</f>
        <v xml:space="preserve"> </v>
      </c>
      <c r="F76" s="51" t="str">
        <f t="shared" si="20"/>
        <v xml:space="preserve"> </v>
      </c>
      <c r="G76" s="51" t="str">
        <f t="shared" si="21"/>
        <v xml:space="preserve"> </v>
      </c>
      <c r="H76" s="51" t="str">
        <f t="shared" si="22"/>
        <v xml:space="preserve"> </v>
      </c>
      <c r="I76" s="51" t="str">
        <f t="shared" si="23"/>
        <v xml:space="preserve"> </v>
      </c>
      <c r="J76" s="51" t="str">
        <f t="shared" si="24"/>
        <v xml:space="preserve"> </v>
      </c>
      <c r="K76" s="51" t="str">
        <f t="shared" si="25"/>
        <v xml:space="preserve"> </v>
      </c>
      <c r="L76" s="40"/>
      <c r="M76" s="40"/>
      <c r="N76" s="40"/>
      <c r="O76" t="str">
        <f t="shared" si="26"/>
        <v xml:space="preserve"> </v>
      </c>
    </row>
    <row r="77" spans="1:15" x14ac:dyDescent="0.25">
      <c r="A77" s="26"/>
      <c r="B77" s="32">
        <v>67</v>
      </c>
      <c r="C77" s="34"/>
      <c r="D77" s="36"/>
      <c r="E77" s="50" t="str">
        <f>IF(COUNTIF($C$11:$C$110,C77)&gt;1,"X",IF(C77=0," ",IF(F77=" ",IF(Resumen!D72="Semanal", 7,IF(Resumen!D72="Catorcenal", 14,IF(Resumen!D72="Quincenal", 15,30))),IF(F77*1.4&gt;7,0,7-F77*1.4))))</f>
        <v xml:space="preserve"> </v>
      </c>
      <c r="F77" s="51" t="str">
        <f t="shared" si="20"/>
        <v xml:space="preserve"> </v>
      </c>
      <c r="G77" s="51" t="str">
        <f t="shared" si="21"/>
        <v xml:space="preserve"> </v>
      </c>
      <c r="H77" s="51" t="str">
        <f t="shared" si="22"/>
        <v xml:space="preserve"> </v>
      </c>
      <c r="I77" s="51" t="str">
        <f t="shared" si="23"/>
        <v xml:space="preserve"> </v>
      </c>
      <c r="J77" s="51" t="str">
        <f t="shared" si="24"/>
        <v xml:space="preserve"> </v>
      </c>
      <c r="K77" s="51" t="str">
        <f t="shared" si="25"/>
        <v xml:space="preserve"> </v>
      </c>
      <c r="L77" s="35"/>
      <c r="M77" s="35"/>
      <c r="N77" s="35"/>
      <c r="O77" t="str">
        <f t="shared" si="26"/>
        <v xml:space="preserve"> </v>
      </c>
    </row>
    <row r="78" spans="1:15" x14ac:dyDescent="0.25">
      <c r="A78" s="26"/>
      <c r="B78" s="32">
        <v>68</v>
      </c>
      <c r="C78" s="38"/>
      <c r="D78" s="39"/>
      <c r="E78" s="50" t="str">
        <f>IF(COUNTIF($C$11:$C$110,C78)&gt;1,"X",IF(C78=0," ",IF(F78=" ",IF(Resumen!D73="Semanal", 7,IF(Resumen!D73="Catorcenal", 14,IF(Resumen!D73="Quincenal", 15,30))),IF(F78*1.4&gt;7,0,7-F78*1.4))))</f>
        <v xml:space="preserve"> </v>
      </c>
      <c r="F78" s="51" t="str">
        <f t="shared" si="20"/>
        <v xml:space="preserve"> </v>
      </c>
      <c r="G78" s="51" t="str">
        <f t="shared" si="21"/>
        <v xml:space="preserve"> </v>
      </c>
      <c r="H78" s="51" t="str">
        <f t="shared" si="22"/>
        <v xml:space="preserve"> </v>
      </c>
      <c r="I78" s="51" t="str">
        <f t="shared" si="23"/>
        <v xml:space="preserve"> </v>
      </c>
      <c r="J78" s="51" t="str">
        <f t="shared" si="24"/>
        <v xml:space="preserve"> </v>
      </c>
      <c r="K78" s="51" t="str">
        <f t="shared" si="25"/>
        <v xml:space="preserve"> </v>
      </c>
      <c r="L78" s="40"/>
      <c r="M78" s="40"/>
      <c r="N78" s="40"/>
      <c r="O78" t="str">
        <f t="shared" si="26"/>
        <v xml:space="preserve"> </v>
      </c>
    </row>
    <row r="79" spans="1:15" x14ac:dyDescent="0.25">
      <c r="A79" s="26"/>
      <c r="B79" s="32">
        <v>69</v>
      </c>
      <c r="C79" s="34"/>
      <c r="D79" s="36"/>
      <c r="E79" s="50" t="str">
        <f>IF(COUNTIF($C$11:$C$110,C79)&gt;1,"X",IF(C79=0," ",IF(F79=" ",IF(Resumen!D74="Semanal", 7,IF(Resumen!D74="Catorcenal", 14,IF(Resumen!D74="Quincenal", 15,30))),IF(F79*1.4&gt;7,0,7-F79*1.4))))</f>
        <v xml:space="preserve"> </v>
      </c>
      <c r="F79" s="51" t="str">
        <f t="shared" si="20"/>
        <v xml:space="preserve"> </v>
      </c>
      <c r="G79" s="51" t="str">
        <f t="shared" si="21"/>
        <v xml:space="preserve"> </v>
      </c>
      <c r="H79" s="51" t="str">
        <f t="shared" si="22"/>
        <v xml:space="preserve"> </v>
      </c>
      <c r="I79" s="51" t="str">
        <f t="shared" si="23"/>
        <v xml:space="preserve"> </v>
      </c>
      <c r="J79" s="51" t="str">
        <f t="shared" si="24"/>
        <v xml:space="preserve"> </v>
      </c>
      <c r="K79" s="51" t="str">
        <f t="shared" si="25"/>
        <v xml:space="preserve"> </v>
      </c>
      <c r="L79" s="35"/>
      <c r="M79" s="35"/>
      <c r="N79" s="35"/>
      <c r="O79" t="str">
        <f t="shared" si="26"/>
        <v xml:space="preserve"> </v>
      </c>
    </row>
    <row r="80" spans="1:15" x14ac:dyDescent="0.25">
      <c r="A80" s="26"/>
      <c r="B80" s="32">
        <v>70</v>
      </c>
      <c r="C80" s="38"/>
      <c r="D80" s="39"/>
      <c r="E80" s="50" t="str">
        <f>IF(COUNTIF($C$11:$C$110,C80)&gt;1,"X",IF(C80=0," ",IF(F80=" ",IF(Resumen!D75="Semanal", 7,IF(Resumen!D75="Catorcenal", 14,IF(Resumen!D75="Quincenal", 15,30))),IF(F80*1.4&gt;7,0,7-F80*1.4))))</f>
        <v xml:space="preserve"> </v>
      </c>
      <c r="F80" s="51" t="str">
        <f t="shared" si="20"/>
        <v xml:space="preserve"> </v>
      </c>
      <c r="G80" s="51" t="str">
        <f t="shared" si="21"/>
        <v xml:space="preserve"> </v>
      </c>
      <c r="H80" s="51" t="str">
        <f t="shared" si="22"/>
        <v xml:space="preserve"> </v>
      </c>
      <c r="I80" s="51" t="str">
        <f t="shared" si="23"/>
        <v xml:space="preserve"> </v>
      </c>
      <c r="J80" s="51" t="str">
        <f t="shared" si="24"/>
        <v xml:space="preserve"> </v>
      </c>
      <c r="K80" s="51" t="str">
        <f t="shared" si="25"/>
        <v xml:space="preserve"> </v>
      </c>
      <c r="L80" s="40"/>
      <c r="M80" s="40"/>
      <c r="N80" s="40"/>
      <c r="O80" t="str">
        <f t="shared" si="26"/>
        <v xml:space="preserve"> </v>
      </c>
    </row>
    <row r="81" spans="1:15" x14ac:dyDescent="0.25">
      <c r="A81" s="26"/>
      <c r="B81" s="32">
        <v>71</v>
      </c>
      <c r="C81" s="34"/>
      <c r="D81" s="36"/>
      <c r="E81" s="50" t="str">
        <f>IF(COUNTIF($C$11:$C$110,C81)&gt;1,"X",IF(C81=0," ",IF(F81=" ",IF(Resumen!D76="Semanal", 7,IF(Resumen!D76="Catorcenal", 14,IF(Resumen!D76="Quincenal", 15,30))),IF(F81*1.4&gt;7,0,7-F81*1.4))))</f>
        <v xml:space="preserve"> </v>
      </c>
      <c r="F81" s="51" t="str">
        <f t="shared" si="20"/>
        <v xml:space="preserve"> </v>
      </c>
      <c r="G81" s="51" t="str">
        <f t="shared" si="21"/>
        <v xml:space="preserve"> </v>
      </c>
      <c r="H81" s="51" t="str">
        <f t="shared" si="22"/>
        <v xml:space="preserve"> </v>
      </c>
      <c r="I81" s="51" t="str">
        <f t="shared" si="23"/>
        <v xml:space="preserve"> </v>
      </c>
      <c r="J81" s="51" t="str">
        <f t="shared" si="24"/>
        <v xml:space="preserve"> </v>
      </c>
      <c r="K81" s="51" t="str">
        <f t="shared" si="25"/>
        <v xml:space="preserve"> </v>
      </c>
      <c r="L81" s="35"/>
      <c r="M81" s="35"/>
      <c r="N81" s="35"/>
      <c r="O81" t="str">
        <f t="shared" si="26"/>
        <v xml:space="preserve"> </v>
      </c>
    </row>
    <row r="82" spans="1:15" x14ac:dyDescent="0.25">
      <c r="A82" s="26"/>
      <c r="B82" s="32">
        <v>72</v>
      </c>
      <c r="C82" s="38"/>
      <c r="D82" s="39"/>
      <c r="E82" s="50" t="str">
        <f>IF(COUNTIF($C$11:$C$110,C82)&gt;1,"X",IF(C82=0," ",IF(F82=" ",IF(Resumen!D77="Semanal", 7,IF(Resumen!D77="Catorcenal", 14,IF(Resumen!D77="Quincenal", 15,30))),IF(F82*1.4&gt;7,0,7-F82*1.4))))</f>
        <v xml:space="preserve"> </v>
      </c>
      <c r="F82" s="51" t="str">
        <f t="shared" si="20"/>
        <v xml:space="preserve"> </v>
      </c>
      <c r="G82" s="51" t="str">
        <f t="shared" si="21"/>
        <v xml:space="preserve"> </v>
      </c>
      <c r="H82" s="51" t="str">
        <f t="shared" si="22"/>
        <v xml:space="preserve"> </v>
      </c>
      <c r="I82" s="51" t="str">
        <f t="shared" si="23"/>
        <v xml:space="preserve"> </v>
      </c>
      <c r="J82" s="51" t="str">
        <f t="shared" si="24"/>
        <v xml:space="preserve"> </v>
      </c>
      <c r="K82" s="51" t="str">
        <f t="shared" si="25"/>
        <v xml:space="preserve"> </v>
      </c>
      <c r="L82" s="40"/>
      <c r="M82" s="40"/>
      <c r="N82" s="40"/>
      <c r="O82" t="str">
        <f t="shared" si="26"/>
        <v xml:space="preserve"> </v>
      </c>
    </row>
    <row r="83" spans="1:15" x14ac:dyDescent="0.25">
      <c r="A83" s="26"/>
      <c r="B83" s="32">
        <v>73</v>
      </c>
      <c r="C83" s="34"/>
      <c r="D83" s="36"/>
      <c r="E83" s="50" t="str">
        <f>IF(COUNTIF($C$11:$C$110,C83)&gt;1,"X",IF(C83=0," ",IF(F83=" ",IF(Resumen!D78="Semanal", 7,IF(Resumen!D78="Catorcenal", 14,IF(Resumen!D78="Quincenal", 15,30))),IF(F83*1.4&gt;7,0,7-F83*1.4))))</f>
        <v xml:space="preserve"> </v>
      </c>
      <c r="F83" s="51" t="str">
        <f t="shared" si="20"/>
        <v xml:space="preserve"> </v>
      </c>
      <c r="G83" s="51" t="str">
        <f t="shared" si="21"/>
        <v xml:space="preserve"> </v>
      </c>
      <c r="H83" s="51" t="str">
        <f t="shared" si="22"/>
        <v xml:space="preserve"> </v>
      </c>
      <c r="I83" s="51" t="str">
        <f t="shared" si="23"/>
        <v xml:space="preserve"> </v>
      </c>
      <c r="J83" s="51" t="str">
        <f t="shared" si="24"/>
        <v xml:space="preserve"> </v>
      </c>
      <c r="K83" s="51" t="str">
        <f t="shared" si="25"/>
        <v xml:space="preserve"> </v>
      </c>
      <c r="L83" s="35"/>
      <c r="M83" s="35"/>
      <c r="N83" s="35"/>
      <c r="O83" t="str">
        <f t="shared" si="26"/>
        <v xml:space="preserve"> </v>
      </c>
    </row>
    <row r="84" spans="1:15" x14ac:dyDescent="0.25">
      <c r="A84" s="26"/>
      <c r="B84" s="32">
        <v>74</v>
      </c>
      <c r="C84" s="38"/>
      <c r="D84" s="39"/>
      <c r="E84" s="50" t="str">
        <f>IF(COUNTIF($C$11:$C$110,C84)&gt;1,"X",IF(C84=0," ",IF(F84=" ",IF(Resumen!D79="Semanal", 7,IF(Resumen!D79="Catorcenal", 14,IF(Resumen!D79="Quincenal", 15,30))),IF(F84*1.4&gt;7,0,7-F84*1.4))))</f>
        <v xml:space="preserve"> </v>
      </c>
      <c r="F84" s="51" t="str">
        <f t="shared" si="20"/>
        <v xml:space="preserve"> </v>
      </c>
      <c r="G84" s="51" t="str">
        <f t="shared" si="21"/>
        <v xml:space="preserve"> </v>
      </c>
      <c r="H84" s="51" t="str">
        <f t="shared" si="22"/>
        <v xml:space="preserve"> </v>
      </c>
      <c r="I84" s="51" t="str">
        <f t="shared" si="23"/>
        <v xml:space="preserve"> </v>
      </c>
      <c r="J84" s="51" t="str">
        <f t="shared" si="24"/>
        <v xml:space="preserve"> </v>
      </c>
      <c r="K84" s="51" t="str">
        <f t="shared" si="25"/>
        <v xml:space="preserve"> </v>
      </c>
      <c r="L84" s="40"/>
      <c r="M84" s="40"/>
      <c r="N84" s="40"/>
      <c r="O84" t="str">
        <f t="shared" si="26"/>
        <v xml:space="preserve"> </v>
      </c>
    </row>
    <row r="85" spans="1:15" x14ac:dyDescent="0.25">
      <c r="A85" s="26"/>
      <c r="B85" s="32">
        <v>75</v>
      </c>
      <c r="C85" s="34"/>
      <c r="D85" s="36"/>
      <c r="E85" s="50" t="str">
        <f>IF(COUNTIF($C$11:$C$110,C85)&gt;1,"X",IF(C85=0," ",IF(F85=" ",IF(Resumen!D80="Semanal", 7,IF(Resumen!D80="Catorcenal", 14,IF(Resumen!D80="Quincenal", 15,30))),IF(F85*1.4&gt;7,0,7-F85*1.4))))</f>
        <v xml:space="preserve"> </v>
      </c>
      <c r="F85" s="51" t="str">
        <f t="shared" si="20"/>
        <v xml:space="preserve"> </v>
      </c>
      <c r="G85" s="51" t="str">
        <f t="shared" si="21"/>
        <v xml:space="preserve"> </v>
      </c>
      <c r="H85" s="51" t="str">
        <f t="shared" si="22"/>
        <v xml:space="preserve"> </v>
      </c>
      <c r="I85" s="51" t="str">
        <f t="shared" si="23"/>
        <v xml:space="preserve"> </v>
      </c>
      <c r="J85" s="51" t="str">
        <f t="shared" si="24"/>
        <v xml:space="preserve"> </v>
      </c>
      <c r="K85" s="51" t="str">
        <f t="shared" si="25"/>
        <v xml:space="preserve"> </v>
      </c>
      <c r="L85" s="35"/>
      <c r="M85" s="35"/>
      <c r="N85" s="35"/>
      <c r="O85" t="str">
        <f t="shared" si="26"/>
        <v xml:space="preserve"> </v>
      </c>
    </row>
    <row r="86" spans="1:15" x14ac:dyDescent="0.25">
      <c r="A86" s="26"/>
      <c r="B86" s="32">
        <v>76</v>
      </c>
      <c r="C86" s="38"/>
      <c r="D86" s="39"/>
      <c r="E86" s="50" t="str">
        <f>IF(COUNTIF($C$11:$C$110,C86)&gt;1,"X",IF(C86=0," ",IF(F86=" ",IF(Resumen!D81="Semanal", 7,IF(Resumen!D81="Catorcenal", 14,IF(Resumen!D81="Quincenal", 15,30))),IF(F86*1.4&gt;7,0,7-F86*1.4))))</f>
        <v xml:space="preserve"> </v>
      </c>
      <c r="F86" s="51" t="str">
        <f t="shared" si="20"/>
        <v xml:space="preserve"> </v>
      </c>
      <c r="G86" s="51" t="str">
        <f t="shared" si="21"/>
        <v xml:space="preserve"> </v>
      </c>
      <c r="H86" s="51" t="str">
        <f t="shared" si="22"/>
        <v xml:space="preserve"> </v>
      </c>
      <c r="I86" s="51" t="str">
        <f t="shared" si="23"/>
        <v xml:space="preserve"> </v>
      </c>
      <c r="J86" s="51" t="str">
        <f t="shared" si="24"/>
        <v xml:space="preserve"> </v>
      </c>
      <c r="K86" s="51" t="str">
        <f t="shared" si="25"/>
        <v xml:space="preserve"> </v>
      </c>
      <c r="L86" s="40"/>
      <c r="M86" s="40"/>
      <c r="N86" s="40"/>
      <c r="O86" t="str">
        <f t="shared" si="26"/>
        <v xml:space="preserve"> </v>
      </c>
    </row>
    <row r="87" spans="1:15" x14ac:dyDescent="0.25">
      <c r="A87" s="26"/>
      <c r="B87" s="32">
        <v>77</v>
      </c>
      <c r="C87" s="34"/>
      <c r="D87" s="36"/>
      <c r="E87" s="50" t="str">
        <f>IF(COUNTIF($C$11:$C$110,C87)&gt;1,"X",IF(C87=0," ",IF(F87=" ",IF(Resumen!D82="Semanal", 7,IF(Resumen!D82="Catorcenal", 14,IF(Resumen!D82="Quincenal", 15,30))),IF(F87*1.4&gt;7,0,7-F87*1.4))))</f>
        <v xml:space="preserve"> </v>
      </c>
      <c r="F87" s="51" t="str">
        <f t="shared" si="20"/>
        <v xml:space="preserve"> </v>
      </c>
      <c r="G87" s="51" t="str">
        <f t="shared" si="21"/>
        <v xml:space="preserve"> </v>
      </c>
      <c r="H87" s="51" t="str">
        <f t="shared" si="22"/>
        <v xml:space="preserve"> </v>
      </c>
      <c r="I87" s="51" t="str">
        <f t="shared" si="23"/>
        <v xml:space="preserve"> </v>
      </c>
      <c r="J87" s="51" t="str">
        <f t="shared" si="24"/>
        <v xml:space="preserve"> </v>
      </c>
      <c r="K87" s="51" t="str">
        <f t="shared" si="25"/>
        <v xml:space="preserve"> </v>
      </c>
      <c r="L87" s="35"/>
      <c r="M87" s="35"/>
      <c r="N87" s="35"/>
      <c r="O87" t="str">
        <f t="shared" si="26"/>
        <v xml:space="preserve"> </v>
      </c>
    </row>
    <row r="88" spans="1:15" x14ac:dyDescent="0.25">
      <c r="A88" s="26"/>
      <c r="B88" s="32">
        <v>78</v>
      </c>
      <c r="C88" s="38"/>
      <c r="D88" s="39"/>
      <c r="E88" s="50" t="str">
        <f>IF(COUNTIF($C$11:$C$110,C88)&gt;1,"X",IF(C88=0," ",IF(F88=" ",IF(Resumen!D83="Semanal", 7,IF(Resumen!D83="Catorcenal", 14,IF(Resumen!D83="Quincenal", 15,30))),IF(F88*1.4&gt;7,0,7-F88*1.4))))</f>
        <v xml:space="preserve"> </v>
      </c>
      <c r="F88" s="51" t="str">
        <f t="shared" si="20"/>
        <v xml:space="preserve"> </v>
      </c>
      <c r="G88" s="51" t="str">
        <f t="shared" si="21"/>
        <v xml:space="preserve"> </v>
      </c>
      <c r="H88" s="51" t="str">
        <f t="shared" si="22"/>
        <v xml:space="preserve"> </v>
      </c>
      <c r="I88" s="51" t="str">
        <f t="shared" si="23"/>
        <v xml:space="preserve"> </v>
      </c>
      <c r="J88" s="51" t="str">
        <f t="shared" si="24"/>
        <v xml:space="preserve"> </v>
      </c>
      <c r="K88" s="51" t="str">
        <f t="shared" si="25"/>
        <v xml:space="preserve"> </v>
      </c>
      <c r="L88" s="40"/>
      <c r="M88" s="40"/>
      <c r="N88" s="40"/>
      <c r="O88" t="str">
        <f t="shared" si="26"/>
        <v xml:space="preserve"> </v>
      </c>
    </row>
    <row r="89" spans="1:15" x14ac:dyDescent="0.25">
      <c r="A89" s="26"/>
      <c r="B89" s="32">
        <v>79</v>
      </c>
      <c r="C89" s="34"/>
      <c r="D89" s="36"/>
      <c r="E89" s="50" t="str">
        <f>IF(COUNTIF($C$11:$C$110,C89)&gt;1,"X",IF(C89=0," ",IF(F89=" ",IF(Resumen!D84="Semanal", 7,IF(Resumen!D84="Catorcenal", 14,IF(Resumen!D84="Quincenal", 15,30))),IF(F89*1.4&gt;7,0,7-F89*1.4))))</f>
        <v xml:space="preserve"> </v>
      </c>
      <c r="F89" s="51" t="str">
        <f t="shared" si="20"/>
        <v xml:space="preserve"> </v>
      </c>
      <c r="G89" s="51" t="str">
        <f t="shared" si="21"/>
        <v xml:space="preserve"> </v>
      </c>
      <c r="H89" s="51" t="str">
        <f t="shared" si="22"/>
        <v xml:space="preserve"> </v>
      </c>
      <c r="I89" s="51" t="str">
        <f t="shared" si="23"/>
        <v xml:space="preserve"> </v>
      </c>
      <c r="J89" s="51" t="str">
        <f t="shared" si="24"/>
        <v xml:space="preserve"> </v>
      </c>
      <c r="K89" s="51" t="str">
        <f t="shared" si="25"/>
        <v xml:space="preserve"> </v>
      </c>
      <c r="L89" s="35"/>
      <c r="M89" s="35"/>
      <c r="N89" s="35"/>
      <c r="O89" t="str">
        <f t="shared" si="26"/>
        <v xml:space="preserve"> </v>
      </c>
    </row>
    <row r="90" spans="1:15" x14ac:dyDescent="0.25">
      <c r="A90" s="26"/>
      <c r="B90" s="32">
        <v>80</v>
      </c>
      <c r="C90" s="38"/>
      <c r="D90" s="39"/>
      <c r="E90" s="50" t="str">
        <f>IF(COUNTIF($C$11:$C$110,C90)&gt;1,"X",IF(C90=0," ",IF(F90=" ",IF(Resumen!D85="Semanal", 7,IF(Resumen!D85="Catorcenal", 14,IF(Resumen!D85="Quincenal", 15,30))),IF(F90*1.4&gt;7,0,7-F90*1.4))))</f>
        <v xml:space="preserve"> </v>
      </c>
      <c r="F90" s="51" t="str">
        <f t="shared" si="20"/>
        <v xml:space="preserve"> </v>
      </c>
      <c r="G90" s="51" t="str">
        <f t="shared" si="21"/>
        <v xml:space="preserve"> </v>
      </c>
      <c r="H90" s="51" t="str">
        <f t="shared" si="22"/>
        <v xml:space="preserve"> </v>
      </c>
      <c r="I90" s="51" t="str">
        <f t="shared" si="23"/>
        <v xml:space="preserve"> </v>
      </c>
      <c r="J90" s="51" t="str">
        <f t="shared" si="24"/>
        <v xml:space="preserve"> </v>
      </c>
      <c r="K90" s="51" t="str">
        <f t="shared" si="25"/>
        <v xml:space="preserve"> </v>
      </c>
      <c r="L90" s="40"/>
      <c r="M90" s="40"/>
      <c r="N90" s="40"/>
      <c r="O90" t="str">
        <f t="shared" si="26"/>
        <v xml:space="preserve"> </v>
      </c>
    </row>
    <row r="91" spans="1:15" x14ac:dyDescent="0.25">
      <c r="A91" s="26"/>
      <c r="B91" s="32">
        <v>81</v>
      </c>
      <c r="C91" s="34"/>
      <c r="D91" s="36"/>
      <c r="E91" s="50" t="str">
        <f>IF(COUNTIF($C$11:$C$110,C91)&gt;1,"X",IF(C91=0," ",IF(F91=" ",IF(Resumen!D86="Semanal", 7,IF(Resumen!D86="Catorcenal", 14,IF(Resumen!D86="Quincenal", 15,30))),IF(F91*1.4&gt;7,0,7-F91*1.4))))</f>
        <v xml:space="preserve"> </v>
      </c>
      <c r="F91" s="51" t="str">
        <f t="shared" si="20"/>
        <v xml:space="preserve"> </v>
      </c>
      <c r="G91" s="51" t="str">
        <f t="shared" si="21"/>
        <v xml:space="preserve"> </v>
      </c>
      <c r="H91" s="51" t="str">
        <f t="shared" si="22"/>
        <v xml:space="preserve"> </v>
      </c>
      <c r="I91" s="51" t="str">
        <f t="shared" si="23"/>
        <v xml:space="preserve"> </v>
      </c>
      <c r="J91" s="51" t="str">
        <f t="shared" si="24"/>
        <v xml:space="preserve"> </v>
      </c>
      <c r="K91" s="51" t="str">
        <f t="shared" si="25"/>
        <v xml:space="preserve"> </v>
      </c>
      <c r="L91" s="35"/>
      <c r="M91" s="35"/>
      <c r="N91" s="35"/>
      <c r="O91" t="str">
        <f t="shared" si="26"/>
        <v xml:space="preserve"> </v>
      </c>
    </row>
    <row r="92" spans="1:15" x14ac:dyDescent="0.25">
      <c r="A92" s="26"/>
      <c r="B92" s="32">
        <v>82</v>
      </c>
      <c r="C92" s="38"/>
      <c r="D92" s="39"/>
      <c r="E92" s="50" t="str">
        <f>IF(COUNTIF($C$11:$C$110,C92)&gt;1,"X",IF(C92=0," ",IF(F92=" ",IF(Resumen!D87="Semanal", 7,IF(Resumen!D87="Catorcenal", 14,IF(Resumen!D87="Quincenal", 15,30))),IF(F92*1.4&gt;7,0,7-F92*1.4))))</f>
        <v xml:space="preserve"> </v>
      </c>
      <c r="F92" s="51" t="str">
        <f t="shared" si="20"/>
        <v xml:space="preserve"> </v>
      </c>
      <c r="G92" s="51" t="str">
        <f t="shared" si="21"/>
        <v xml:space="preserve"> </v>
      </c>
      <c r="H92" s="51" t="str">
        <f t="shared" si="22"/>
        <v xml:space="preserve"> </v>
      </c>
      <c r="I92" s="51" t="str">
        <f t="shared" si="23"/>
        <v xml:space="preserve"> </v>
      </c>
      <c r="J92" s="51" t="str">
        <f t="shared" si="24"/>
        <v xml:space="preserve"> </v>
      </c>
      <c r="K92" s="51" t="str">
        <f t="shared" si="25"/>
        <v xml:space="preserve"> </v>
      </c>
      <c r="L92" s="40"/>
      <c r="M92" s="40"/>
      <c r="N92" s="40"/>
      <c r="O92" t="str">
        <f t="shared" si="26"/>
        <v xml:space="preserve"> </v>
      </c>
    </row>
    <row r="93" spans="1:15" x14ac:dyDescent="0.25">
      <c r="A93" s="26"/>
      <c r="B93" s="32">
        <v>83</v>
      </c>
      <c r="C93" s="34"/>
      <c r="D93" s="36"/>
      <c r="E93" s="50" t="str">
        <f>IF(COUNTIF($C$11:$C$110,C93)&gt;1,"X",IF(C93=0," ",IF(F93=" ",IF(Resumen!D88="Semanal", 7,IF(Resumen!D88="Catorcenal", 14,IF(Resumen!D88="Quincenal", 15,30))),IF(F93*1.4&gt;7,0,7-F93*1.4))))</f>
        <v xml:space="preserve"> </v>
      </c>
      <c r="F93" s="51" t="str">
        <f t="shared" si="20"/>
        <v xml:space="preserve"> </v>
      </c>
      <c r="G93" s="51" t="str">
        <f t="shared" si="21"/>
        <v xml:space="preserve"> </v>
      </c>
      <c r="H93" s="51" t="str">
        <f t="shared" si="22"/>
        <v xml:space="preserve"> </v>
      </c>
      <c r="I93" s="51" t="str">
        <f t="shared" si="23"/>
        <v xml:space="preserve"> </v>
      </c>
      <c r="J93" s="51" t="str">
        <f t="shared" si="24"/>
        <v xml:space="preserve"> </v>
      </c>
      <c r="K93" s="51" t="str">
        <f t="shared" si="25"/>
        <v xml:space="preserve"> </v>
      </c>
      <c r="L93" s="35"/>
      <c r="M93" s="35"/>
      <c r="N93" s="35"/>
      <c r="O93" t="str">
        <f t="shared" si="26"/>
        <v xml:space="preserve"> </v>
      </c>
    </row>
    <row r="94" spans="1:15" x14ac:dyDescent="0.25">
      <c r="A94" s="26"/>
      <c r="B94" s="32">
        <v>84</v>
      </c>
      <c r="C94" s="38"/>
      <c r="D94" s="39"/>
      <c r="E94" s="50" t="str">
        <f>IF(COUNTIF($C$11:$C$110,C94)&gt;1,"X",IF(C94=0," ",IF(F94=" ",IF(Resumen!D89="Semanal", 7,IF(Resumen!D89="Catorcenal", 14,IF(Resumen!D89="Quincenal", 15,30))),IF(F94*1.4&gt;7,0,7-F94*1.4))))</f>
        <v xml:space="preserve"> </v>
      </c>
      <c r="F94" s="51" t="str">
        <f t="shared" si="20"/>
        <v xml:space="preserve"> </v>
      </c>
      <c r="G94" s="51" t="str">
        <f t="shared" si="21"/>
        <v xml:space="preserve"> </v>
      </c>
      <c r="H94" s="51" t="str">
        <f t="shared" si="22"/>
        <v xml:space="preserve"> </v>
      </c>
      <c r="I94" s="51" t="str">
        <f t="shared" si="23"/>
        <v xml:space="preserve"> </v>
      </c>
      <c r="J94" s="51" t="str">
        <f t="shared" si="24"/>
        <v xml:space="preserve"> </v>
      </c>
      <c r="K94" s="51" t="str">
        <f t="shared" si="25"/>
        <v xml:space="preserve"> </v>
      </c>
      <c r="L94" s="40"/>
      <c r="M94" s="40"/>
      <c r="N94" s="40"/>
      <c r="O94" t="str">
        <f t="shared" si="26"/>
        <v xml:space="preserve"> </v>
      </c>
    </row>
    <row r="95" spans="1:15" x14ac:dyDescent="0.25">
      <c r="A95" s="26"/>
      <c r="B95" s="32">
        <v>85</v>
      </c>
      <c r="C95" s="34"/>
      <c r="D95" s="36"/>
      <c r="E95" s="50" t="str">
        <f>IF(COUNTIF($C$11:$C$110,C95)&gt;1,"X",IF(C95=0," ",IF(F95=" ",IF(Resumen!D90="Semanal", 7,IF(Resumen!D90="Catorcenal", 14,IF(Resumen!D90="Quincenal", 15,30))),IF(F95*1.4&gt;7,0,7-F95*1.4))))</f>
        <v xml:space="preserve"> </v>
      </c>
      <c r="F95" s="51" t="str">
        <f t="shared" si="20"/>
        <v xml:space="preserve"> </v>
      </c>
      <c r="G95" s="51" t="str">
        <f t="shared" si="21"/>
        <v xml:space="preserve"> </v>
      </c>
      <c r="H95" s="51" t="str">
        <f t="shared" si="22"/>
        <v xml:space="preserve"> </v>
      </c>
      <c r="I95" s="51" t="str">
        <f t="shared" si="23"/>
        <v xml:space="preserve"> </v>
      </c>
      <c r="J95" s="51" t="str">
        <f t="shared" si="24"/>
        <v xml:space="preserve"> </v>
      </c>
      <c r="K95" s="51" t="str">
        <f t="shared" si="25"/>
        <v xml:space="preserve"> </v>
      </c>
      <c r="L95" s="35"/>
      <c r="M95" s="35"/>
      <c r="N95" s="35"/>
      <c r="O95" t="str">
        <f t="shared" si="26"/>
        <v xml:space="preserve"> </v>
      </c>
    </row>
    <row r="96" spans="1:15" x14ac:dyDescent="0.25">
      <c r="A96" s="26"/>
      <c r="B96" s="32">
        <v>86</v>
      </c>
      <c r="C96" s="38"/>
      <c r="D96" s="39"/>
      <c r="E96" s="50" t="str">
        <f>IF(COUNTIF($C$11:$C$110,C96)&gt;1,"X",IF(C96=0," ",IF(F96=" ",IF(Resumen!D91="Semanal", 7,IF(Resumen!D91="Catorcenal", 14,IF(Resumen!D91="Quincenal", 15,30))),IF(F96*1.4&gt;7,0,7-F96*1.4))))</f>
        <v xml:space="preserve"> </v>
      </c>
      <c r="F96" s="51" t="str">
        <f t="shared" si="20"/>
        <v xml:space="preserve"> </v>
      </c>
      <c r="G96" s="51" t="str">
        <f t="shared" si="21"/>
        <v xml:space="preserve"> </v>
      </c>
      <c r="H96" s="51" t="str">
        <f t="shared" si="22"/>
        <v xml:space="preserve"> </v>
      </c>
      <c r="I96" s="51" t="str">
        <f t="shared" si="23"/>
        <v xml:space="preserve"> </v>
      </c>
      <c r="J96" s="51" t="str">
        <f t="shared" si="24"/>
        <v xml:space="preserve"> </v>
      </c>
      <c r="K96" s="51" t="str">
        <f t="shared" si="25"/>
        <v xml:space="preserve"> </v>
      </c>
      <c r="L96" s="40"/>
      <c r="M96" s="40"/>
      <c r="N96" s="40"/>
      <c r="O96" t="str">
        <f t="shared" si="26"/>
        <v xml:space="preserve"> </v>
      </c>
    </row>
    <row r="97" spans="1:15" x14ac:dyDescent="0.25">
      <c r="A97" s="26"/>
      <c r="B97" s="32">
        <v>87</v>
      </c>
      <c r="C97" s="34"/>
      <c r="D97" s="36"/>
      <c r="E97" s="50" t="str">
        <f>IF(COUNTIF($C$11:$C$110,C97)&gt;1,"X",IF(C97=0," ",IF(F97=" ",IF(Resumen!D92="Semanal", 7,IF(Resumen!D92="Catorcenal", 14,IF(Resumen!D92="Quincenal", 15,30))),IF(F97*1.4&gt;7,0,7-F97*1.4))))</f>
        <v xml:space="preserve"> </v>
      </c>
      <c r="F97" s="51" t="str">
        <f t="shared" si="20"/>
        <v xml:space="preserve"> </v>
      </c>
      <c r="G97" s="51" t="str">
        <f t="shared" si="21"/>
        <v xml:space="preserve"> </v>
      </c>
      <c r="H97" s="51" t="str">
        <f t="shared" si="22"/>
        <v xml:space="preserve"> </v>
      </c>
      <c r="I97" s="51" t="str">
        <f t="shared" si="23"/>
        <v xml:space="preserve"> </v>
      </c>
      <c r="J97" s="51" t="str">
        <f t="shared" si="24"/>
        <v xml:space="preserve"> </v>
      </c>
      <c r="K97" s="51" t="str">
        <f t="shared" si="25"/>
        <v xml:space="preserve"> </v>
      </c>
      <c r="L97" s="35"/>
      <c r="M97" s="35"/>
      <c r="N97" s="35"/>
      <c r="O97" t="str">
        <f t="shared" si="26"/>
        <v xml:space="preserve"> </v>
      </c>
    </row>
    <row r="98" spans="1:15" x14ac:dyDescent="0.25">
      <c r="A98" s="26"/>
      <c r="B98" s="32">
        <v>88</v>
      </c>
      <c r="C98" s="38"/>
      <c r="D98" s="39"/>
      <c r="E98" s="50" t="str">
        <f>IF(COUNTIF($C$11:$C$110,C98)&gt;1,"X",IF(C98=0," ",IF(F98=" ",IF(Resumen!D93="Semanal", 7,IF(Resumen!D93="Catorcenal", 14,IF(Resumen!D93="Quincenal", 15,30))),IF(F98*1.4&gt;7,0,7-F98*1.4))))</f>
        <v xml:space="preserve"> </v>
      </c>
      <c r="F98" s="51" t="str">
        <f t="shared" si="20"/>
        <v xml:space="preserve"> </v>
      </c>
      <c r="G98" s="51" t="str">
        <f t="shared" si="21"/>
        <v xml:space="preserve"> </v>
      </c>
      <c r="H98" s="51" t="str">
        <f t="shared" si="22"/>
        <v xml:space="preserve"> </v>
      </c>
      <c r="I98" s="51" t="str">
        <f t="shared" si="23"/>
        <v xml:space="preserve"> </v>
      </c>
      <c r="J98" s="51" t="str">
        <f t="shared" si="24"/>
        <v xml:space="preserve"> </v>
      </c>
      <c r="K98" s="51" t="str">
        <f t="shared" si="25"/>
        <v xml:space="preserve"> </v>
      </c>
      <c r="L98" s="40"/>
      <c r="M98" s="40"/>
      <c r="N98" s="40"/>
      <c r="O98" t="str">
        <f t="shared" si="26"/>
        <v xml:space="preserve"> </v>
      </c>
    </row>
    <row r="99" spans="1:15" x14ac:dyDescent="0.25">
      <c r="A99" s="26"/>
      <c r="B99" s="32">
        <v>89</v>
      </c>
      <c r="C99" s="34"/>
      <c r="D99" s="36"/>
      <c r="E99" s="50" t="str">
        <f>IF(COUNTIF($C$11:$C$110,C99)&gt;1,"X",IF(C99=0," ",IF(F99=" ",IF(Resumen!D94="Semanal", 7,IF(Resumen!D94="Catorcenal", 14,IF(Resumen!D94="Quincenal", 15,30))),IF(F99*1.4&gt;7,0,7-F99*1.4))))</f>
        <v xml:space="preserve"> </v>
      </c>
      <c r="F99" s="51" t="str">
        <f t="shared" si="20"/>
        <v xml:space="preserve"> </v>
      </c>
      <c r="G99" s="51" t="str">
        <f t="shared" si="21"/>
        <v xml:space="preserve"> </v>
      </c>
      <c r="H99" s="51" t="str">
        <f t="shared" si="22"/>
        <v xml:space="preserve"> </v>
      </c>
      <c r="I99" s="51" t="str">
        <f t="shared" si="23"/>
        <v xml:space="preserve"> </v>
      </c>
      <c r="J99" s="51" t="str">
        <f t="shared" si="24"/>
        <v xml:space="preserve"> </v>
      </c>
      <c r="K99" s="51" t="str">
        <f t="shared" si="25"/>
        <v xml:space="preserve"> </v>
      </c>
      <c r="L99" s="35"/>
      <c r="M99" s="35"/>
      <c r="N99" s="35"/>
      <c r="O99" t="str">
        <f t="shared" si="26"/>
        <v xml:space="preserve"> </v>
      </c>
    </row>
    <row r="100" spans="1:15" x14ac:dyDescent="0.25">
      <c r="A100" s="26"/>
      <c r="B100" s="32">
        <v>90</v>
      </c>
      <c r="C100" s="38"/>
      <c r="D100" s="39"/>
      <c r="E100" s="50" t="str">
        <f>IF(COUNTIF($C$11:$C$110,C100)&gt;1,"X",IF(C100=0," ",IF(F100=" ",IF(Resumen!D95="Semanal", 7,IF(Resumen!D95="Catorcenal", 14,IF(Resumen!D95="Quincenal", 15,30))),IF(F100*1.4&gt;7,0,7-F100*1.4))))</f>
        <v xml:space="preserve"> </v>
      </c>
      <c r="F100" s="51" t="str">
        <f t="shared" si="20"/>
        <v xml:space="preserve"> </v>
      </c>
      <c r="G100" s="51" t="str">
        <f t="shared" si="21"/>
        <v xml:space="preserve"> </v>
      </c>
      <c r="H100" s="51" t="str">
        <f t="shared" si="22"/>
        <v xml:space="preserve"> </v>
      </c>
      <c r="I100" s="51" t="str">
        <f t="shared" si="23"/>
        <v xml:space="preserve"> </v>
      </c>
      <c r="J100" s="51" t="str">
        <f t="shared" si="24"/>
        <v xml:space="preserve"> </v>
      </c>
      <c r="K100" s="51" t="str">
        <f t="shared" si="25"/>
        <v xml:space="preserve"> </v>
      </c>
      <c r="L100" s="40"/>
      <c r="M100" s="40"/>
      <c r="N100" s="40"/>
      <c r="O100" t="str">
        <f t="shared" si="26"/>
        <v xml:space="preserve"> </v>
      </c>
    </row>
    <row r="101" spans="1:15" x14ac:dyDescent="0.25">
      <c r="A101" s="26"/>
      <c r="B101" s="32">
        <v>91</v>
      </c>
      <c r="C101" s="34"/>
      <c r="D101" s="36"/>
      <c r="E101" s="50" t="str">
        <f>IF(COUNTIF($C$11:$C$110,C101)&gt;1,"X",IF(C101=0," ",IF(F101=" ",IF(Resumen!D96="Semanal", 7,IF(Resumen!D96="Catorcenal", 14,IF(Resumen!D96="Quincenal", 15,30))),IF(F101*1.4&gt;7,0,7-F101*1.4))))</f>
        <v xml:space="preserve"> </v>
      </c>
      <c r="F101" s="51" t="str">
        <f t="shared" si="20"/>
        <v xml:space="preserve"> </v>
      </c>
      <c r="G101" s="51" t="str">
        <f t="shared" si="21"/>
        <v xml:space="preserve"> </v>
      </c>
      <c r="H101" s="51" t="str">
        <f t="shared" si="22"/>
        <v xml:space="preserve"> </v>
      </c>
      <c r="I101" s="51" t="str">
        <f t="shared" si="23"/>
        <v xml:space="preserve"> </v>
      </c>
      <c r="J101" s="51" t="str">
        <f t="shared" si="24"/>
        <v xml:space="preserve"> </v>
      </c>
      <c r="K101" s="51" t="str">
        <f t="shared" si="25"/>
        <v xml:space="preserve"> </v>
      </c>
      <c r="L101" s="35"/>
      <c r="M101" s="35"/>
      <c r="N101" s="35"/>
      <c r="O101" t="str">
        <f t="shared" si="26"/>
        <v xml:space="preserve"> </v>
      </c>
    </row>
    <row r="102" spans="1:15" x14ac:dyDescent="0.25">
      <c r="A102" s="26"/>
      <c r="B102" s="32">
        <v>92</v>
      </c>
      <c r="C102" s="38"/>
      <c r="D102" s="39"/>
      <c r="E102" s="50" t="str">
        <f>IF(COUNTIF($C$11:$C$110,C102)&gt;1,"X",IF(C102=0," ",IF(F102=" ",IF(Resumen!D97="Semanal", 7,IF(Resumen!D97="Catorcenal", 14,IF(Resumen!D97="Quincenal", 15,30))),IF(F102*1.4&gt;7,0,7-F102*1.4))))</f>
        <v xml:space="preserve"> </v>
      </c>
      <c r="F102" s="51" t="str">
        <f t="shared" si="20"/>
        <v xml:space="preserve"> </v>
      </c>
      <c r="G102" s="51" t="str">
        <f t="shared" si="21"/>
        <v xml:space="preserve"> </v>
      </c>
      <c r="H102" s="51" t="str">
        <f t="shared" si="22"/>
        <v xml:space="preserve"> </v>
      </c>
      <c r="I102" s="51" t="str">
        <f t="shared" si="23"/>
        <v xml:space="preserve"> </v>
      </c>
      <c r="J102" s="51" t="str">
        <f t="shared" si="24"/>
        <v xml:space="preserve"> </v>
      </c>
      <c r="K102" s="51" t="str">
        <f t="shared" si="25"/>
        <v xml:space="preserve"> </v>
      </c>
      <c r="L102" s="40"/>
      <c r="M102" s="40"/>
      <c r="N102" s="40"/>
      <c r="O102" t="str">
        <f t="shared" si="26"/>
        <v xml:space="preserve"> </v>
      </c>
    </row>
    <row r="103" spans="1:15" x14ac:dyDescent="0.25">
      <c r="A103" s="26"/>
      <c r="B103" s="32">
        <v>93</v>
      </c>
      <c r="C103" s="34"/>
      <c r="D103" s="36"/>
      <c r="E103" s="50" t="str">
        <f>IF(COUNTIF($C$11:$C$110,C103)&gt;1,"X",IF(C103=0," ",IF(F103=" ",IF(Resumen!D98="Semanal", 7,IF(Resumen!D98="Catorcenal", 14,IF(Resumen!D98="Quincenal", 15,30))),IF(F103*1.4&gt;7,0,7-F103*1.4))))</f>
        <v xml:space="preserve"> </v>
      </c>
      <c r="F103" s="51" t="str">
        <f t="shared" si="20"/>
        <v xml:space="preserve"> </v>
      </c>
      <c r="G103" s="51" t="str">
        <f t="shared" si="21"/>
        <v xml:space="preserve"> </v>
      </c>
      <c r="H103" s="51" t="str">
        <f t="shared" si="22"/>
        <v xml:space="preserve"> </v>
      </c>
      <c r="I103" s="51" t="str">
        <f t="shared" si="23"/>
        <v xml:space="preserve"> </v>
      </c>
      <c r="J103" s="51" t="str">
        <f t="shared" si="24"/>
        <v xml:space="preserve"> </v>
      </c>
      <c r="K103" s="51" t="str">
        <f t="shared" si="25"/>
        <v xml:space="preserve"> </v>
      </c>
      <c r="L103" s="35"/>
      <c r="M103" s="35"/>
      <c r="N103" s="35"/>
      <c r="O103" t="str">
        <f t="shared" si="26"/>
        <v xml:space="preserve"> </v>
      </c>
    </row>
    <row r="104" spans="1:15" x14ac:dyDescent="0.25">
      <c r="A104" s="26"/>
      <c r="B104" s="32">
        <v>94</v>
      </c>
      <c r="C104" s="38"/>
      <c r="D104" s="39"/>
      <c r="E104" s="50" t="str">
        <f>IF(COUNTIF($C$11:$C$110,C104)&gt;1,"X",IF(C104=0," ",IF(F104=" ",IF(Resumen!D99="Semanal", 7,IF(Resumen!D99="Catorcenal", 14,IF(Resumen!D99="Quincenal", 15,30))),IF(F104*1.4&gt;7,0,7-F104*1.4))))</f>
        <v xml:space="preserve"> </v>
      </c>
      <c r="F104" s="51" t="str">
        <f t="shared" si="20"/>
        <v xml:space="preserve"> </v>
      </c>
      <c r="G104" s="51" t="str">
        <f t="shared" si="21"/>
        <v xml:space="preserve"> </v>
      </c>
      <c r="H104" s="51" t="str">
        <f t="shared" si="22"/>
        <v xml:space="preserve"> </v>
      </c>
      <c r="I104" s="51" t="str">
        <f t="shared" si="23"/>
        <v xml:space="preserve"> </v>
      </c>
      <c r="J104" s="51" t="str">
        <f t="shared" si="24"/>
        <v xml:space="preserve"> </v>
      </c>
      <c r="K104" s="51" t="str">
        <f t="shared" si="25"/>
        <v xml:space="preserve"> </v>
      </c>
      <c r="L104" s="40"/>
      <c r="M104" s="40"/>
      <c r="N104" s="40"/>
      <c r="O104" t="str">
        <f t="shared" si="26"/>
        <v xml:space="preserve"> </v>
      </c>
    </row>
    <row r="105" spans="1:15" x14ac:dyDescent="0.25">
      <c r="A105" s="26"/>
      <c r="B105" s="32">
        <v>95</v>
      </c>
      <c r="C105" s="34"/>
      <c r="D105" s="36"/>
      <c r="E105" s="50" t="str">
        <f>IF(COUNTIF($C$11:$C$110,C105)&gt;1,"X",IF(C105=0," ",IF(F105=" ",IF(Resumen!D100="Semanal", 7,IF(Resumen!D100="Catorcenal", 14,IF(Resumen!D100="Quincenal", 15,30))),IF(F105*1.4&gt;7,0,7-F105*1.4))))</f>
        <v xml:space="preserve"> </v>
      </c>
      <c r="F105" s="80" t="str">
        <f t="shared" ref="F105:F110" si="27">IFERROR(VLOOKUP(C105,AINC,13,0)," ")</f>
        <v xml:space="preserve"> </v>
      </c>
      <c r="G105" s="80" t="str">
        <f t="shared" ref="G105:G110" si="28">IFERROR(VLOOKUP(C105,PV,16,0)," ")</f>
        <v xml:space="preserve"> </v>
      </c>
      <c r="H105" s="80" t="str">
        <f t="shared" ref="H105:H110" si="29">IFERROR(VLOOKUP(C105,PP,15,0)," ")</f>
        <v xml:space="preserve"> </v>
      </c>
      <c r="I105" s="80" t="str">
        <f t="shared" ref="I105:I110" si="30">IFERROR(VLOOKUP(C105,HNT,16,0)," ")</f>
        <v xml:space="preserve"> </v>
      </c>
      <c r="J105" s="80" t="str">
        <f t="shared" ref="J105:J110" si="31">IFERROR(VLOOKUP(C105,HNT,17,0)," ")</f>
        <v xml:space="preserve"> </v>
      </c>
      <c r="K105" s="80" t="str">
        <f t="shared" ref="K105:K110" si="32">IFERROR(VLOOKUP(C105,HE,13,0)," ")</f>
        <v xml:space="preserve"> </v>
      </c>
      <c r="L105" s="35"/>
      <c r="M105" s="35"/>
      <c r="N105" s="35"/>
    </row>
    <row r="106" spans="1:15" x14ac:dyDescent="0.25">
      <c r="A106" s="26"/>
      <c r="B106" s="32">
        <v>96</v>
      </c>
      <c r="C106" s="38"/>
      <c r="D106" s="39"/>
      <c r="E106" s="50" t="str">
        <f>IF(COUNTIF($C$11:$C$110,C106)&gt;1,"X",IF(C106=0," ",IF(F106=" ",IF(Resumen!D101="Semanal", 7,IF(Resumen!D101="Catorcenal", 14,IF(Resumen!D101="Quincenal", 15,30))),IF(F106*1.4&gt;7,0,7-F106*1.4))))</f>
        <v xml:space="preserve"> </v>
      </c>
      <c r="F106" s="80" t="str">
        <f t="shared" si="27"/>
        <v xml:space="preserve"> </v>
      </c>
      <c r="G106" s="80" t="str">
        <f t="shared" si="28"/>
        <v xml:space="preserve"> </v>
      </c>
      <c r="H106" s="80" t="str">
        <f t="shared" si="29"/>
        <v xml:space="preserve"> </v>
      </c>
      <c r="I106" s="80" t="str">
        <f t="shared" si="30"/>
        <v xml:space="preserve"> </v>
      </c>
      <c r="J106" s="80" t="str">
        <f t="shared" si="31"/>
        <v xml:space="preserve"> </v>
      </c>
      <c r="K106" s="80" t="str">
        <f t="shared" si="32"/>
        <v xml:space="preserve"> </v>
      </c>
      <c r="L106" s="40"/>
      <c r="M106" s="40"/>
      <c r="N106" s="40"/>
    </row>
    <row r="107" spans="1:15" x14ac:dyDescent="0.25">
      <c r="A107" s="26"/>
      <c r="B107" s="32">
        <v>97</v>
      </c>
      <c r="C107" s="34"/>
      <c r="D107" s="36"/>
      <c r="E107" s="50" t="str">
        <f>IF(COUNTIF($C$11:$C$110,C107)&gt;1,"X",IF(C107=0," ",IF(F107=" ",IF(Resumen!D102="Semanal", 7,IF(Resumen!D102="Catorcenal", 14,IF(Resumen!D102="Quincenal", 15,30))),IF(F107*1.4&gt;7,0,7-F107*1.4))))</f>
        <v xml:space="preserve"> </v>
      </c>
      <c r="F107" s="80" t="str">
        <f t="shared" si="27"/>
        <v xml:space="preserve"> </v>
      </c>
      <c r="G107" s="80" t="str">
        <f t="shared" si="28"/>
        <v xml:space="preserve"> </v>
      </c>
      <c r="H107" s="80" t="str">
        <f t="shared" si="29"/>
        <v xml:space="preserve"> </v>
      </c>
      <c r="I107" s="80" t="str">
        <f t="shared" si="30"/>
        <v xml:space="preserve"> </v>
      </c>
      <c r="J107" s="80" t="str">
        <f t="shared" si="31"/>
        <v xml:space="preserve"> </v>
      </c>
      <c r="K107" s="80" t="str">
        <f t="shared" si="32"/>
        <v xml:space="preserve"> </v>
      </c>
      <c r="L107" s="35"/>
      <c r="M107" s="35"/>
      <c r="N107" s="35"/>
    </row>
    <row r="108" spans="1:15" x14ac:dyDescent="0.25">
      <c r="A108" s="26"/>
      <c r="B108" s="32">
        <v>98</v>
      </c>
      <c r="C108" s="38"/>
      <c r="D108" s="39"/>
      <c r="E108" s="50" t="str">
        <f>IF(COUNTIF($C$11:$C$110,C108)&gt;1,"X",IF(C108=0," ",IF(F108=" ",IF(Resumen!D103="Semanal", 7,IF(Resumen!D103="Catorcenal", 14,IF(Resumen!D103="Quincenal", 15,30))),IF(F108*1.4&gt;7,0,7-F108*1.4))))</f>
        <v xml:space="preserve"> </v>
      </c>
      <c r="F108" s="80" t="str">
        <f t="shared" si="27"/>
        <v xml:space="preserve"> </v>
      </c>
      <c r="G108" s="80" t="str">
        <f t="shared" si="28"/>
        <v xml:space="preserve"> </v>
      </c>
      <c r="H108" s="80" t="str">
        <f t="shared" si="29"/>
        <v xml:space="preserve"> </v>
      </c>
      <c r="I108" s="80" t="str">
        <f t="shared" si="30"/>
        <v xml:space="preserve"> </v>
      </c>
      <c r="J108" s="80" t="str">
        <f t="shared" si="31"/>
        <v xml:space="preserve"> </v>
      </c>
      <c r="K108" s="80" t="str">
        <f t="shared" si="32"/>
        <v xml:space="preserve"> </v>
      </c>
      <c r="L108" s="40"/>
      <c r="M108" s="40"/>
      <c r="N108" s="40"/>
      <c r="O108" t="str">
        <f>IF(COUNTIF($C$11:$C$110,C108)&gt;1,"No. Duplicado"," ")</f>
        <v xml:space="preserve"> </v>
      </c>
    </row>
    <row r="109" spans="1:15" x14ac:dyDescent="0.25">
      <c r="A109" s="26"/>
      <c r="B109" s="32">
        <v>99</v>
      </c>
      <c r="C109" s="34"/>
      <c r="D109" s="36"/>
      <c r="E109" s="50" t="str">
        <f>IF(COUNTIF($C$11:$C$110,C109)&gt;1,"X",IF(C109=0," ",IF(F109=" ",IF(Resumen!D104="Semanal", 7,IF(Resumen!D104="Catorcenal", 14,IF(Resumen!D104="Quincenal", 15,30))),IF(F109*1.4&gt;7,0,7-F109*1.4))))</f>
        <v xml:space="preserve"> </v>
      </c>
      <c r="F109" s="80" t="str">
        <f t="shared" si="27"/>
        <v xml:space="preserve"> </v>
      </c>
      <c r="G109" s="80" t="str">
        <f t="shared" si="28"/>
        <v xml:space="preserve"> </v>
      </c>
      <c r="H109" s="80" t="str">
        <f t="shared" si="29"/>
        <v xml:space="preserve"> </v>
      </c>
      <c r="I109" s="80" t="str">
        <f t="shared" si="30"/>
        <v xml:space="preserve"> </v>
      </c>
      <c r="J109" s="80" t="str">
        <f t="shared" si="31"/>
        <v xml:space="preserve"> </v>
      </c>
      <c r="K109" s="80" t="str">
        <f t="shared" si="32"/>
        <v xml:space="preserve"> </v>
      </c>
      <c r="L109" s="35"/>
      <c r="M109" s="35"/>
      <c r="N109" s="35"/>
      <c r="O109" t="str">
        <f>IF(COUNTIF($C$11:$C$110,C109)&gt;1,"No. Duplicado"," ")</f>
        <v xml:space="preserve"> </v>
      </c>
    </row>
    <row r="110" spans="1:15" x14ac:dyDescent="0.25">
      <c r="A110" s="26"/>
      <c r="B110" s="32">
        <v>100</v>
      </c>
      <c r="C110" s="38"/>
      <c r="D110" s="39"/>
      <c r="E110" s="50" t="str">
        <f>IF(COUNTIF($C$11:$C$110,C110)&gt;1,"X",IF(C110=0," ",IF(F110=" ",IF(Resumen!D105="Semanal", 7,IF(Resumen!D105="Catorcenal", 14,IF(Resumen!D105="Quincenal", 15,30))),IF(F110*1.4&gt;7,0,7-F110*1.4))))</f>
        <v xml:space="preserve"> </v>
      </c>
      <c r="F110" s="80" t="str">
        <f t="shared" si="27"/>
        <v xml:space="preserve"> </v>
      </c>
      <c r="G110" s="80" t="str">
        <f t="shared" si="28"/>
        <v xml:space="preserve"> </v>
      </c>
      <c r="H110" s="80" t="str">
        <f t="shared" si="29"/>
        <v xml:space="preserve"> </v>
      </c>
      <c r="I110" s="80" t="str">
        <f t="shared" si="30"/>
        <v xml:space="preserve"> </v>
      </c>
      <c r="J110" s="80" t="str">
        <f t="shared" si="31"/>
        <v xml:space="preserve"> </v>
      </c>
      <c r="K110" s="80" t="str">
        <f t="shared" si="32"/>
        <v xml:space="preserve"> </v>
      </c>
      <c r="L110" s="40"/>
      <c r="M110" s="40"/>
      <c r="N110" s="40"/>
      <c r="O110" t="str">
        <f>IF(COUNTIF($C$11:$C$110,C110)&gt;1,"No. Duplicado"," ")</f>
        <v xml:space="preserve"> </v>
      </c>
    </row>
    <row r="111" spans="1:15" x14ac:dyDescent="0.25">
      <c r="A111" s="26"/>
      <c r="B111" s="33"/>
      <c r="C111" s="72"/>
      <c r="D111" s="73"/>
      <c r="E111" s="54"/>
      <c r="F111" s="22"/>
      <c r="G111" s="22"/>
      <c r="H111" s="22"/>
      <c r="I111" s="22"/>
      <c r="J111" s="22"/>
      <c r="K111" s="22"/>
      <c r="L111" s="76">
        <f>SUM(L11:L110)</f>
        <v>0</v>
      </c>
      <c r="M111" s="76">
        <f t="shared" ref="M111:N111" si="33">SUM(M11:M110)</f>
        <v>0</v>
      </c>
      <c r="N111" s="76">
        <f t="shared" si="33"/>
        <v>0</v>
      </c>
    </row>
    <row r="112" spans="1:15" x14ac:dyDescent="0.25">
      <c r="A112" s="26"/>
      <c r="B112" s="52" t="s">
        <v>85</v>
      </c>
      <c r="C112" s="22"/>
      <c r="D112" s="53"/>
      <c r="E112" s="54"/>
      <c r="F112" s="54"/>
      <c r="G112" s="54"/>
      <c r="H112" s="54"/>
      <c r="I112" s="54"/>
      <c r="J112" s="54"/>
      <c r="K112" s="54"/>
      <c r="L112" s="54"/>
      <c r="M112" s="92"/>
      <c r="N112" s="92"/>
    </row>
    <row r="113" spans="1:14" x14ac:dyDescent="0.25">
      <c r="A113" s="26"/>
      <c r="B113" s="13"/>
      <c r="C113" s="13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x14ac:dyDescent="0.25">
      <c r="A114" s="26"/>
      <c r="B114" s="13"/>
      <c r="C114" s="13"/>
      <c r="D114" s="22" t="s">
        <v>90</v>
      </c>
      <c r="E114" s="22" t="s">
        <v>91</v>
      </c>
      <c r="F114" s="111" t="s">
        <v>90</v>
      </c>
      <c r="G114" s="111"/>
      <c r="H114" s="111"/>
      <c r="I114" s="22" t="s">
        <v>91</v>
      </c>
      <c r="J114" s="55"/>
      <c r="K114" s="55"/>
      <c r="L114" s="55"/>
      <c r="M114" s="55"/>
      <c r="N114" s="55"/>
    </row>
    <row r="115" spans="1:14" x14ac:dyDescent="0.25">
      <c r="A115" s="26"/>
      <c r="B115" s="13"/>
      <c r="C115" s="13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x14ac:dyDescent="0.25">
      <c r="A116" s="26"/>
      <c r="B116" s="13"/>
      <c r="C116" s="13"/>
      <c r="D116" s="55" t="s">
        <v>71</v>
      </c>
      <c r="E116" s="48" t="s">
        <v>70</v>
      </c>
      <c r="F116" s="55" t="s">
        <v>80</v>
      </c>
      <c r="G116" s="13"/>
      <c r="H116" s="13"/>
      <c r="I116" s="48" t="s">
        <v>78</v>
      </c>
      <c r="K116" s="55"/>
      <c r="L116" s="55"/>
      <c r="M116" s="55"/>
      <c r="N116" s="56"/>
    </row>
    <row r="117" spans="1:14" ht="15.75" x14ac:dyDescent="0.25">
      <c r="A117" s="26"/>
      <c r="B117" s="13"/>
      <c r="C117" s="13"/>
      <c r="D117" s="55" t="s">
        <v>79</v>
      </c>
      <c r="E117" s="48" t="s">
        <v>82</v>
      </c>
      <c r="F117" s="115"/>
      <c r="G117" s="116"/>
      <c r="H117" s="117"/>
      <c r="I117" s="57"/>
      <c r="J117" s="79" t="str">
        <f>IF(AND(F117=0,I117=0,L111=0,M111=0,N111=0)," ",IF(OR(L111&lt;&gt;0,M111&lt;&gt;0,N111&lt;&gt;0),"Error en Concepto y Clave",IF(F117=0,"Error en concepto Percepción/Deducción",IF(I117=0,"Error en Clave Percepción/Deducción","OK"))))</f>
        <v xml:space="preserve"> </v>
      </c>
      <c r="K117" s="55"/>
      <c r="L117" s="55"/>
      <c r="M117" s="55"/>
      <c r="N117" s="56"/>
    </row>
    <row r="118" spans="1:14" ht="15.75" x14ac:dyDescent="0.25">
      <c r="A118" s="26"/>
      <c r="B118" s="13"/>
      <c r="C118" s="13"/>
      <c r="D118" s="55" t="s">
        <v>74</v>
      </c>
      <c r="E118" s="48" t="s">
        <v>75</v>
      </c>
      <c r="F118" s="118"/>
      <c r="G118" s="119"/>
      <c r="H118" s="120"/>
      <c r="I118" s="57"/>
      <c r="J118" s="79" t="str">
        <f>IF(AND(F118=0,I118=0,L112=0,M112=0,N112=0)," ",IF(OR(L112&lt;&gt;0,M112&lt;&gt;0,N112&lt;&gt;0),"Error en Concepto y Clave",IF(F118=0,"Error en concepto Percepción/Deducción",IF(I118=0,"Error en Clave Percepción/Deducción","OK"))))</f>
        <v xml:space="preserve"> </v>
      </c>
      <c r="K118" s="58"/>
      <c r="L118" s="59"/>
      <c r="M118" s="59"/>
      <c r="N118" s="56"/>
    </row>
    <row r="119" spans="1:14" ht="15.75" x14ac:dyDescent="0.25">
      <c r="A119" s="26"/>
      <c r="B119" s="13"/>
      <c r="C119" s="13"/>
      <c r="D119" s="55" t="s">
        <v>72</v>
      </c>
      <c r="E119" s="48" t="s">
        <v>73</v>
      </c>
      <c r="F119" s="118"/>
      <c r="G119" s="119"/>
      <c r="H119" s="120"/>
      <c r="I119" s="57"/>
      <c r="J119" s="79" t="str">
        <f>IF(AND(F119=0,I119=0,L113=0,M113=0,N113=0)," ",IF(OR(L113&lt;&gt;0,M113&lt;&gt;0,N113&lt;&gt;0),"Error en Concepto y Clave",IF(F119=0,"Error en concepto Percepción/Deducción",IF(I119=0,"Error en Clave Percepción/Deducción","OK"))))</f>
        <v xml:space="preserve"> </v>
      </c>
      <c r="K119" s="59"/>
      <c r="L119" s="59"/>
      <c r="M119" s="59"/>
      <c r="N119" s="22"/>
    </row>
    <row r="120" spans="1:14" x14ac:dyDescent="0.25">
      <c r="A120" s="26"/>
      <c r="B120" s="13"/>
      <c r="C120" s="111"/>
      <c r="D120" s="111"/>
      <c r="E120" s="111"/>
      <c r="F120" s="111"/>
      <c r="G120" s="112"/>
      <c r="H120" s="112"/>
      <c r="I120" s="112"/>
      <c r="J120" s="111"/>
      <c r="K120" s="111"/>
      <c r="L120" s="111"/>
      <c r="M120" s="111"/>
      <c r="N120" s="111"/>
    </row>
  </sheetData>
  <sheetProtection algorithmName="SHA-512" hashValue="S3MYQDXIaMOabi5Dd8DyKSXa4FSQbsqDqxhWiAoKKjX1pMAScqhoTAF58fs4TfFO+SG/etutbtrsxMPACISNuw==" saltValue="LjtWbHM4Y6JctDl62JEtcA==" spinCount="100000" sheet="1" objects="1" scenarios="1" selectLockedCells="1"/>
  <mergeCells count="8">
    <mergeCell ref="D5:K5"/>
    <mergeCell ref="C120:F120"/>
    <mergeCell ref="G120:N120"/>
    <mergeCell ref="I8:J8"/>
    <mergeCell ref="F117:H117"/>
    <mergeCell ref="F118:H118"/>
    <mergeCell ref="F119:H119"/>
    <mergeCell ref="F114:H114"/>
  </mergeCells>
  <conditionalFormatting sqref="L10:N10">
    <cfRule type="cellIs" dxfId="6" priority="11" operator="equal">
      <formula>0</formula>
    </cfRule>
  </conditionalFormatting>
  <conditionalFormatting sqref="J117:J119">
    <cfRule type="containsText" dxfId="5" priority="4" operator="containsText" text="OK">
      <formula>NOT(ISERROR(SEARCH("OK",J117)))</formula>
    </cfRule>
    <cfRule type="containsText" dxfId="4" priority="5" operator="containsText" text="Error en concepto Percepción/Deducción">
      <formula>NOT(ISERROR(SEARCH("Error en concepto Percepción/Deducción",J117)))</formula>
    </cfRule>
    <cfRule type="containsText" dxfId="3" priority="6" operator="containsText" text="Error en Clave Percepción/Deducción">
      <formula>NOT(ISERROR(SEARCH("Error en Clave Percepción/Deducción",J117)))</formula>
    </cfRule>
  </conditionalFormatting>
  <conditionalFormatting sqref="J117:J119">
    <cfRule type="containsText" dxfId="2" priority="3" operator="containsText" text="Error en Concepto y Clave">
      <formula>NOT(ISERROR(SEARCH("Error en Concepto y Clave",J117)))</formula>
    </cfRule>
  </conditionalFormatting>
  <conditionalFormatting sqref="E11:E110">
    <cfRule type="containsText" dxfId="1" priority="2" operator="containsText" text="X">
      <formula>NOT(ISERROR(SEARCH("X",E11)))</formula>
    </cfRule>
  </conditionalFormatting>
  <conditionalFormatting sqref="O11:O110">
    <cfRule type="containsText" dxfId="0" priority="1" operator="containsText" text="No. Duplicado">
      <formula>NOT(ISERROR(SEARCH("No. Duplicado",O11)))</formula>
    </cfRule>
  </conditionalFormatting>
  <dataValidations disablePrompts="1" count="1">
    <dataValidation type="whole" allowBlank="1" showInputMessage="1" showErrorMessage="1" sqref="N7">
      <formula1>2000</formula1>
      <formula2>2030</formula2>
    </dataValidation>
  </dataValidations>
  <pageMargins left="0.19685039370078741" right="0.19685039370078741" top="0.19685039370078741" bottom="0.19685039370078741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Resumen</vt:lpstr>
      <vt:lpstr>AI</vt:lpstr>
      <vt:lpstr>PV</vt:lpstr>
      <vt:lpstr>PP</vt:lpstr>
      <vt:lpstr>HNT</vt:lpstr>
      <vt:lpstr>HE</vt:lpstr>
      <vt:lpstr>RIN</vt:lpstr>
      <vt:lpstr>AINC</vt:lpstr>
      <vt:lpstr>emp</vt:lpstr>
      <vt:lpstr>festivo</vt:lpstr>
      <vt:lpstr>HE</vt:lpstr>
      <vt:lpstr>HNT</vt:lpstr>
      <vt:lpstr>nomi</vt:lpstr>
      <vt:lpstr>numnom</vt:lpstr>
      <vt:lpstr>PP</vt:lpstr>
      <vt:lpstr>PV</vt:lpstr>
      <vt:lpstr>tipo_falta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Lugo</dc:creator>
  <cp:lastModifiedBy>Gerardo LL</cp:lastModifiedBy>
  <cp:lastPrinted>2013-10-01T19:17:10Z</cp:lastPrinted>
  <dcterms:created xsi:type="dcterms:W3CDTF">2012-02-03T19:59:29Z</dcterms:created>
  <dcterms:modified xsi:type="dcterms:W3CDTF">2014-09-16T18:44:33Z</dcterms:modified>
</cp:coreProperties>
</file>